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e-SP\2021\Setembro 21\Dia Estadual do RC\Banners Site\"/>
    </mc:Choice>
  </mc:AlternateContent>
  <xr:revisionPtr revIDLastSave="0" documentId="8_{ABE178CC-EED8-45EF-BA59-F29B75710F57}" xr6:coauthVersionLast="36" xr6:coauthVersionMax="36" xr10:uidLastSave="{00000000-0000-0000-0000-000000000000}"/>
  <bookViews>
    <workbookView xWindow="0" yWindow="0" windowWidth="19200" windowHeight="6930" tabRatio="967" activeTab="7" xr2:uid="{00000000-000D-0000-FFFF-FFFF00000000}"/>
  </bookViews>
  <sheets>
    <sheet name="Capa" sheetId="87" r:id="rId1"/>
    <sheet name="TV Op.1" sheetId="74" state="hidden" r:id="rId2"/>
    <sheet name="TV Op.2" sheetId="89" r:id="rId3"/>
    <sheet name="Radio" sheetId="31" r:id="rId4"/>
    <sheet name="BTN " sheetId="86" r:id="rId5"/>
    <sheet name="Busdoor" sheetId="64" r:id="rId6"/>
    <sheet name="Metrô" sheetId="65" state="hidden" r:id="rId7"/>
    <sheet name="Painel rodoviário" sheetId="71" r:id="rId8"/>
  </sheets>
  <definedNames>
    <definedName name="_xlnm.Print_Area" localSheetId="5">Busdoor!$A$1:$M$32</definedName>
    <definedName name="_xlnm.Print_Area" localSheetId="0">Capa!$A$1:$I$23</definedName>
    <definedName name="_xlnm.Print_Area" localSheetId="7">'Painel rodoviário'!$A$1:$N$26</definedName>
    <definedName name="_xlnm.Print_Area" localSheetId="1">'TV Op.1'!$A$1:$P$53</definedName>
    <definedName name="Programação" localSheetId="4">#REF!</definedName>
    <definedName name="Programação">#REF!</definedName>
    <definedName name="_xlnm.Print_Titles" localSheetId="3">Radio!$3:$5</definedName>
  </definedNames>
  <calcPr calcId="191029"/>
</workbook>
</file>

<file path=xl/calcChain.xml><?xml version="1.0" encoding="utf-8"?>
<calcChain xmlns="http://schemas.openxmlformats.org/spreadsheetml/2006/main">
  <c r="I7" i="31" l="1"/>
  <c r="I6" i="31"/>
  <c r="K26" i="71" l="1"/>
  <c r="K7" i="89"/>
  <c r="K8" i="89" l="1"/>
  <c r="O53" i="74" l="1"/>
  <c r="O51" i="74" l="1"/>
  <c r="O41" i="74"/>
  <c r="O31" i="74" l="1"/>
  <c r="O21" i="74"/>
  <c r="O11" i="74" l="1"/>
  <c r="I50" i="74" l="1"/>
  <c r="K50" i="74" s="1"/>
  <c r="M50" i="74" s="1"/>
  <c r="K49" i="74"/>
  <c r="M49" i="74" s="1"/>
  <c r="I48" i="74"/>
  <c r="K47" i="74"/>
  <c r="M47" i="74" s="1"/>
  <c r="K46" i="74"/>
  <c r="M46" i="74" s="1"/>
  <c r="I51" i="74" l="1"/>
  <c r="K48" i="74"/>
  <c r="M48" i="74" s="1"/>
  <c r="M51" i="74" s="1"/>
  <c r="K40" i="74"/>
  <c r="M40" i="74" s="1"/>
  <c r="K39" i="74"/>
  <c r="M39" i="74" s="1"/>
  <c r="I38" i="74"/>
  <c r="K38" i="74" s="1"/>
  <c r="M38" i="74" s="1"/>
  <c r="K37" i="74"/>
  <c r="M37" i="74" s="1"/>
  <c r="K36" i="74"/>
  <c r="K27" i="74"/>
  <c r="K29" i="74"/>
  <c r="K30" i="74"/>
  <c r="K26" i="74"/>
  <c r="K51" i="74" l="1"/>
  <c r="K41" i="74"/>
  <c r="M36" i="74"/>
  <c r="M41" i="74" s="1"/>
  <c r="I41" i="74"/>
  <c r="M30" i="74"/>
  <c r="M29" i="74"/>
  <c r="I28" i="74"/>
  <c r="M27" i="74"/>
  <c r="K20" i="74"/>
  <c r="M20" i="74" s="1"/>
  <c r="K28" i="74" l="1"/>
  <c r="M28" i="74" s="1"/>
  <c r="M26" i="74"/>
  <c r="I31" i="74"/>
  <c r="K31" i="74" l="1"/>
  <c r="M31" i="74"/>
  <c r="I18" i="74"/>
  <c r="K17" i="74"/>
  <c r="M17" i="74" s="1"/>
  <c r="K16" i="74"/>
  <c r="M16" i="74" s="1"/>
  <c r="K7" i="74"/>
  <c r="M7" i="74" s="1"/>
  <c r="I8" i="74"/>
  <c r="K8" i="74" s="1"/>
  <c r="M8" i="74" s="1"/>
  <c r="K9" i="74"/>
  <c r="M9" i="74" s="1"/>
  <c r="K10" i="74"/>
  <c r="M10" i="74" s="1"/>
  <c r="K19" i="74" l="1"/>
  <c r="M19" i="74" s="1"/>
  <c r="K18" i="74"/>
  <c r="M18" i="74" s="1"/>
  <c r="I21" i="74"/>
  <c r="K21" i="74" l="1"/>
  <c r="M21" i="74"/>
  <c r="K5" i="86" l="1"/>
  <c r="K7" i="86" s="1"/>
  <c r="I29" i="64" l="1"/>
  <c r="I8" i="31" l="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 l="1"/>
  <c r="K6" i="74" l="1"/>
  <c r="M6" i="74" s="1"/>
  <c r="I11" i="74"/>
  <c r="M11" i="74" l="1"/>
  <c r="M53" i="74" s="1"/>
  <c r="K11" i="74"/>
  <c r="R7" i="65" l="1"/>
  <c r="T6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tc={5D0975E3-06CB-4A46-9075-F69726247327}</author>
  </authors>
  <commentList>
    <comment ref="C18" authorId="0" shapeId="0" xr:uid="{5D0975E3-06CB-4A46-9075-F69726247327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o quadro pode ser reposicioado invertendo os sentidos, de acordo com a necessidade do cliente</t>
        </r>
      </text>
    </comment>
  </commentList>
</comments>
</file>

<file path=xl/sharedStrings.xml><?xml version="1.0" encoding="utf-8"?>
<sst xmlns="http://schemas.openxmlformats.org/spreadsheetml/2006/main" count="452" uniqueCount="199">
  <si>
    <t>Rádio</t>
  </si>
  <si>
    <t>Total</t>
  </si>
  <si>
    <t>Valor Unitário Tabela</t>
  </si>
  <si>
    <t>Total Rádio</t>
  </si>
  <si>
    <t>Cidade</t>
  </si>
  <si>
    <t>Band News</t>
  </si>
  <si>
    <t xml:space="preserve">Total </t>
  </si>
  <si>
    <t>Peça</t>
  </si>
  <si>
    <t xml:space="preserve">Valor Total               Tabela </t>
  </si>
  <si>
    <t>Ins.</t>
  </si>
  <si>
    <t>Região</t>
  </si>
  <si>
    <t xml:space="preserve">Estado </t>
  </si>
  <si>
    <t>DF</t>
  </si>
  <si>
    <t>Centro-Oeste</t>
  </si>
  <si>
    <t>Quant.</t>
  </si>
  <si>
    <t>Formato</t>
  </si>
  <si>
    <t>TV Fechada</t>
  </si>
  <si>
    <t>Campinas</t>
  </si>
  <si>
    <r>
      <t xml:space="preserve">  </t>
    </r>
    <r>
      <rPr>
        <b/>
        <sz val="16"/>
        <color theme="0"/>
        <rFont val="Verdana"/>
        <family val="2"/>
      </rPr>
      <t xml:space="preserve"> Programação Mensal - Metrô        </t>
    </r>
    <r>
      <rPr>
        <sz val="16"/>
        <color theme="0"/>
        <rFont val="Verdana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Peça/Formato: 10,80x2,20m</t>
    </r>
  </si>
  <si>
    <t xml:space="preserve">Painel </t>
  </si>
  <si>
    <t>Metrô</t>
  </si>
  <si>
    <t>Brasília*</t>
  </si>
  <si>
    <t>* Cidade sede do Conselho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</si>
  <si>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</si>
  <si>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</si>
  <si>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</si>
  <si>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</si>
  <si>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</si>
  <si>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</si>
  <si>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</si>
  <si>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</si>
  <si>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9º mês</t>
  </si>
  <si>
    <t>10º mês</t>
  </si>
  <si>
    <t>11º mês</t>
  </si>
  <si>
    <t>12º mês</t>
  </si>
  <si>
    <t>Empresário Contábil</t>
  </si>
  <si>
    <t>Prof. da Contabilidade</t>
  </si>
  <si>
    <t>Dia do Contador</t>
  </si>
  <si>
    <t>Fiscalização</t>
  </si>
  <si>
    <t>Contabilidade Pública</t>
  </si>
  <si>
    <t>Registro</t>
  </si>
  <si>
    <t>Planej. Tributário</t>
  </si>
  <si>
    <t xml:space="preserve">Inadimplência </t>
  </si>
  <si>
    <t>Institucional</t>
  </si>
  <si>
    <t>Valorização</t>
  </si>
  <si>
    <t>Nº Meses</t>
  </si>
  <si>
    <t xml:space="preserve">Faixa   Horária </t>
  </si>
  <si>
    <r>
      <rPr>
        <sz val="18"/>
        <color theme="0"/>
        <rFont val="Verdana"/>
        <family val="2"/>
      </rPr>
      <t xml:space="preserve">Programação Mensal </t>
    </r>
    <r>
      <rPr>
        <sz val="16"/>
        <color theme="0"/>
        <rFont val="Verdana"/>
        <family val="2"/>
      </rPr>
      <t>- Peça/Formato: VT 30"</t>
    </r>
  </si>
  <si>
    <t>População</t>
  </si>
  <si>
    <t>São Paulo  -  intermunicipal</t>
  </si>
  <si>
    <t>Guarulhos</t>
  </si>
  <si>
    <t>Santo André</t>
  </si>
  <si>
    <t xml:space="preserve">Osasco </t>
  </si>
  <si>
    <t>Sorocaba intermunicipal</t>
  </si>
  <si>
    <t>Santos</t>
  </si>
  <si>
    <t>Diadema</t>
  </si>
  <si>
    <t>Jundiaí municipal</t>
  </si>
  <si>
    <t>Piracicaba</t>
  </si>
  <si>
    <t>Carapicuiba</t>
  </si>
  <si>
    <t>Bauru</t>
  </si>
  <si>
    <t>Itaquaquecetuba</t>
  </si>
  <si>
    <t>Franca</t>
  </si>
  <si>
    <t>Praia Grande</t>
  </si>
  <si>
    <t>Guarujá</t>
  </si>
  <si>
    <t>Busdoor</t>
  </si>
  <si>
    <t>São José dos Campos</t>
  </si>
  <si>
    <t>Araraquara</t>
  </si>
  <si>
    <t>Ribirão Preto</t>
  </si>
  <si>
    <t>São Carlos</t>
  </si>
  <si>
    <t>São José do Rio Preto</t>
  </si>
  <si>
    <t>CBN</t>
  </si>
  <si>
    <t>6h/10h</t>
  </si>
  <si>
    <t>Estado de São Paulo</t>
  </si>
  <si>
    <t>Painel Rodoviário</t>
  </si>
  <si>
    <t>Local</t>
  </si>
  <si>
    <t>Emissora</t>
  </si>
  <si>
    <t>Programa</t>
  </si>
  <si>
    <t>GRP</t>
  </si>
  <si>
    <t xml:space="preserve"> Impactos</t>
  </si>
  <si>
    <t>CPM</t>
  </si>
  <si>
    <t>Sorocaba</t>
  </si>
  <si>
    <t>Presidente Prudente</t>
  </si>
  <si>
    <t>Araçatuba</t>
  </si>
  <si>
    <t>Rio Claro</t>
  </si>
  <si>
    <t>Marília</t>
  </si>
  <si>
    <t xml:space="preserve">São Paulo </t>
  </si>
  <si>
    <t>7h/19h</t>
  </si>
  <si>
    <t>6h/19h</t>
  </si>
  <si>
    <t>Jovem Pan</t>
  </si>
  <si>
    <t>Valor Total              Tabela</t>
  </si>
  <si>
    <t>São Bernardo do Campo</t>
  </si>
  <si>
    <t>N°                  Ins.</t>
  </si>
  <si>
    <t>6h/9h20</t>
  </si>
  <si>
    <t>1ª Sem.</t>
  </si>
  <si>
    <t>2ª Sem.</t>
  </si>
  <si>
    <t>3ª Sem.</t>
  </si>
  <si>
    <t>4ª Sem.</t>
  </si>
  <si>
    <t>Desconto</t>
  </si>
  <si>
    <t>6h/9h30</t>
  </si>
  <si>
    <t>São Bernardo  Campo</t>
  </si>
  <si>
    <t>Negociação</t>
  </si>
  <si>
    <t>Valor Total Negociado</t>
  </si>
  <si>
    <t>Valor Unitário Negociado</t>
  </si>
  <si>
    <t>Mensal</t>
  </si>
  <si>
    <t>Programação Mensal</t>
  </si>
  <si>
    <t>Obs.: Não é permitido busdoor em São José do Rio e Preto e Ribeirão Preto</t>
  </si>
  <si>
    <t>Clube FM</t>
  </si>
  <si>
    <t xml:space="preserve">Programação Mensal </t>
  </si>
  <si>
    <t>BTN</t>
  </si>
  <si>
    <t>10"</t>
  </si>
  <si>
    <t>Desconto %</t>
  </si>
  <si>
    <t>Valor Total Tabela</t>
  </si>
  <si>
    <t>Período</t>
  </si>
  <si>
    <t>Secundagem</t>
  </si>
  <si>
    <t>18 emissoras afiliadas - Alcance líquido de mais de 9,4 milhões de ouvintes por mês.</t>
  </si>
  <si>
    <t>1 semana - 64 inserções</t>
  </si>
  <si>
    <t>Sentido</t>
  </si>
  <si>
    <t>Produto</t>
  </si>
  <si>
    <t>São Paulo</t>
  </si>
  <si>
    <t>Araraquara (Interior)</t>
  </si>
  <si>
    <t>Ribeirão Preto</t>
  </si>
  <si>
    <t>Campos do Jordão</t>
  </si>
  <si>
    <t>Agudos</t>
  </si>
  <si>
    <t>Regente Feijó</t>
  </si>
  <si>
    <t>Litoral</t>
  </si>
  <si>
    <t>Boituva</t>
  </si>
  <si>
    <t>Jundiaí</t>
  </si>
  <si>
    <t>Juquitiba</t>
  </si>
  <si>
    <t>Topo de Prédio</t>
  </si>
  <si>
    <t>Painel</t>
  </si>
  <si>
    <t>12 x 6</t>
  </si>
  <si>
    <t>15 x 5</t>
  </si>
  <si>
    <t>21 x 7</t>
  </si>
  <si>
    <t>7 x 12</t>
  </si>
  <si>
    <t>25 x 8</t>
  </si>
  <si>
    <t>18 x 6</t>
  </si>
  <si>
    <t>12 x 5</t>
  </si>
  <si>
    <t xml:space="preserve">Valor Mensal Tabela   </t>
  </si>
  <si>
    <t>Valor Mensal Negociado</t>
  </si>
  <si>
    <t xml:space="preserve">Valor Total Negociado </t>
  </si>
  <si>
    <t xml:space="preserve">Anchieta km 19+000 </t>
  </si>
  <si>
    <t>Antônio Machado Sant'anna km 6+500</t>
  </si>
  <si>
    <t>Governador Carvalho Pinto km 117+000</t>
  </si>
  <si>
    <t xml:space="preserve">Presidente Dutra km 218+000 </t>
  </si>
  <si>
    <t>Raposo Tavares km 556+000</t>
  </si>
  <si>
    <t>Ayrton Senna km 31+000</t>
  </si>
  <si>
    <t>Castello Branco km 121+000</t>
  </si>
  <si>
    <t>Anhnaguera km 61+000</t>
  </si>
  <si>
    <t>Régis Bittencourt km 327+000</t>
  </si>
  <si>
    <t xml:space="preserve">Marechal Rondon km 333+000 </t>
  </si>
  <si>
    <t>10h/12h</t>
  </si>
  <si>
    <t>GNT</t>
  </si>
  <si>
    <t>Multishow</t>
  </si>
  <si>
    <t>Viva</t>
  </si>
  <si>
    <t>GloboNews</t>
  </si>
  <si>
    <t>Horario</t>
  </si>
  <si>
    <t>18h/01</t>
  </si>
  <si>
    <t>Sport TV</t>
  </si>
  <si>
    <t xml:space="preserve">Valor Total               Desconto </t>
  </si>
  <si>
    <t>13h18h</t>
  </si>
  <si>
    <t>% Desconto</t>
  </si>
  <si>
    <t>12h/18h</t>
  </si>
  <si>
    <r>
      <rPr>
        <sz val="18"/>
        <color theme="1"/>
        <rFont val="Verdana"/>
        <family val="2"/>
      </rPr>
      <t xml:space="preserve">Programação Mensal </t>
    </r>
    <r>
      <rPr>
        <sz val="16"/>
        <color theme="1"/>
        <rFont val="Verdana"/>
        <family val="2"/>
      </rPr>
      <t>- Peça/Formato: VT 30"</t>
    </r>
  </si>
  <si>
    <r>
      <rPr>
        <sz val="18"/>
        <color theme="1" tint="0.249977111117893"/>
        <rFont val="Verdana"/>
        <family val="2"/>
      </rPr>
      <t xml:space="preserve">Programação Mensal </t>
    </r>
    <r>
      <rPr>
        <sz val="16"/>
        <color theme="1" tint="0.249977111117893"/>
        <rFont val="Verdana"/>
        <family val="2"/>
      </rPr>
      <t>- Peça/Formato: VT 30"</t>
    </r>
  </si>
  <si>
    <t>13h/18h</t>
  </si>
  <si>
    <r>
      <rPr>
        <sz val="18"/>
        <color theme="0" tint="-4.9989318521683403E-2"/>
        <rFont val="Verdana"/>
        <family val="2"/>
      </rPr>
      <t xml:space="preserve">Programação Mensal </t>
    </r>
    <r>
      <rPr>
        <sz val="16"/>
        <color theme="0" tint="-4.9989318521683403E-2"/>
        <rFont val="Verdana"/>
        <family val="2"/>
      </rPr>
      <t>- Peça/Formato: VT 30"</t>
    </r>
  </si>
  <si>
    <t>TV Aberta</t>
  </si>
  <si>
    <t>S</t>
  </si>
  <si>
    <t>T</t>
  </si>
  <si>
    <t>Q</t>
  </si>
  <si>
    <t>Globo</t>
  </si>
  <si>
    <t>Setembro</t>
  </si>
  <si>
    <t>Out</t>
  </si>
  <si>
    <t>Campinas (Interior)</t>
  </si>
  <si>
    <t>Itupeva</t>
  </si>
  <si>
    <t xml:space="preserve">Guarulhos </t>
  </si>
  <si>
    <t>Tremembé</t>
  </si>
  <si>
    <t>Bandeirantes KM 73+300</t>
  </si>
  <si>
    <t>Fernão Dias KM 93+000 B1</t>
  </si>
  <si>
    <t>São Paulo ou Campos do Jordão</t>
  </si>
  <si>
    <t xml:space="preserve">12 x 4 </t>
  </si>
  <si>
    <t>Floriano Rod. Pinheiro KM 11+500</t>
  </si>
  <si>
    <t xml:space="preserve"> Faixa  Horária</t>
  </si>
  <si>
    <t>Bom dia São Paulo</t>
  </si>
  <si>
    <t>6h/8h30</t>
  </si>
  <si>
    <t xml:space="preserve"> BANDEIRANTES KM 38+000</t>
  </si>
  <si>
    <t>Franco da Rocha</t>
  </si>
  <si>
    <t xml:space="preserve"> WASHINGTON LUIZ KM 267+000</t>
  </si>
  <si>
    <t xml:space="preserve"> RAPOSO TAVARES KM 563+000</t>
  </si>
  <si>
    <t xml:space="preserve"> FARIA LIMA</t>
  </si>
  <si>
    <t>Barretos</t>
  </si>
  <si>
    <t>20x6</t>
  </si>
  <si>
    <t>15x5</t>
  </si>
  <si>
    <t>9,25x3,20</t>
  </si>
  <si>
    <t xml:space="preserve"> PRESIDENTE DUTRA KM 90+500</t>
  </si>
  <si>
    <t>Caçapava</t>
  </si>
  <si>
    <t xml:space="preserve"> IMIGRANTES KM 27+000</t>
  </si>
  <si>
    <t>21x7</t>
  </si>
  <si>
    <t>12x5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</si>
</sst>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&quot;* #,##0.00_);_(&quot;R$&quot;* \(#,##0.00\);_(&quot;R$&quot;* &quot;-&quot;??_);_(@_)"/>
    <numFmt numFmtId="168" formatCode="#,##0;[Red]#,##0"/>
    <numFmt numFmtId="169" formatCode="_(&quot;R$&quot;* #,##0_);_(&quot;R$&quot;* \(#,##0\);_(&quot;R$&quot;* &quot;-&quot;_);_(@_)"/>
    <numFmt numFmtId="170" formatCode="_(&quot;R$&quot;\ * #,##0.00_);_(&quot;R$&quot;\ * \(#,##0.00\);_(&quot;R$&quot;\ * &quot;-&quot;??_);_(@_)"/>
    <numFmt numFmtId="171" formatCode="_(&quot;$&quot;* #,##0.00_);_(&quot;$&quot;* \(#,##0.00\);_(&quot;$&quot;* &quot;-&quot;??_);_(@_)"/>
    <numFmt numFmtId="172" formatCode="_(&quot;$&quot;* #,##0_);_(&quot;$&quot;* \(#,##0\);_(&quot;$&quot;* &quot;-&quot;_);_(@_)"/>
    <numFmt numFmtId="173" formatCode="#,##0\ &quot;FB&quot;;[Red]\-#,##0\ &quot;FB&quot;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_(* #,##0.0000_);_(* \(#,##0.0000\);_(* &quot;-&quot;????_);_(@_)"/>
    <numFmt numFmtId="179" formatCode="_-* #,##0\ _F_-;\-* #,##0\ _F_-;_-* &quot;-&quot;\ _F_-;_-@_-"/>
    <numFmt numFmtId="180" formatCode="_(* #,##0.0_);_(* \(#,##0.0\);_(* &quot;-&quot;????_);_(@_)"/>
    <numFmt numFmtId="181" formatCode="_(* #,##0.000_);_(* \(#,##0.000\);_(* &quot;-&quot;????_);_(@_)"/>
    <numFmt numFmtId="182" formatCode="_(* #,##0.00_);_(* \(#,##0.00\);_(* &quot;-&quot;????_);_(@_)"/>
    <numFmt numFmtId="183" formatCode="&quot;R$&quot;\ #,##0.00"/>
    <numFmt numFmtId="184" formatCode="&quot;R$&quot;#,##0.00"/>
  </numFmts>
  <fonts count="9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color indexed="12"/>
      <name val="Helv"/>
    </font>
    <font>
      <sz val="10"/>
      <name val="Geneva"/>
    </font>
    <font>
      <sz val="10"/>
      <name val="MS Sans Serif"/>
      <family val="2"/>
    </font>
    <font>
      <sz val="10"/>
      <name val="BERNHARD"/>
    </font>
    <font>
      <sz val="10"/>
      <name val="Helv"/>
    </font>
    <font>
      <sz val="10"/>
      <color indexed="8"/>
      <name val="Arial"/>
      <family val="2"/>
    </font>
    <font>
      <sz val="8"/>
      <name val="Arial"/>
      <family val="2"/>
    </font>
    <font>
      <sz val="10"/>
      <name val="Courier"/>
      <family val="3"/>
    </font>
    <font>
      <u/>
      <sz val="7.5"/>
      <color indexed="12"/>
      <name val="Arial"/>
      <family val="2"/>
    </font>
    <font>
      <sz val="8"/>
      <color indexed="8"/>
      <name val="Helv"/>
    </font>
    <font>
      <sz val="10"/>
      <color indexed="20"/>
      <name val="Times New Roman"/>
      <family val="1"/>
    </font>
    <font>
      <sz val="10"/>
      <color indexed="10"/>
      <name val="MS Sans Serif"/>
      <family val="2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0"/>
      <color indexed="20"/>
      <name val="Times New Roman"/>
      <family val="1"/>
    </font>
    <font>
      <sz val="10"/>
      <color indexed="10"/>
      <name val="MS Sans Serif"/>
      <family val="2"/>
    </font>
    <font>
      <sz val="14"/>
      <color theme="1"/>
      <name val="Calibri"/>
      <family val="2"/>
      <scheme val="minor"/>
    </font>
    <font>
      <sz val="14"/>
      <name val="Verdana"/>
      <family val="2"/>
    </font>
    <font>
      <b/>
      <sz val="14"/>
      <name val="Verdana"/>
      <family val="2"/>
    </font>
    <font>
      <sz val="11"/>
      <color theme="1"/>
      <name val="Calibri"/>
      <family val="2"/>
      <scheme val="minor"/>
    </font>
    <font>
      <sz val="16"/>
      <color theme="0"/>
      <name val="Verdana"/>
      <family val="2"/>
    </font>
    <font>
      <u/>
      <sz val="14"/>
      <name val="Verdana"/>
      <family val="2"/>
    </font>
    <font>
      <b/>
      <sz val="16"/>
      <color theme="0"/>
      <name val="Verdana"/>
      <family val="2"/>
    </font>
    <font>
      <sz val="14"/>
      <name val="Calibri"/>
      <family val="2"/>
      <scheme val="minor"/>
    </font>
    <font>
      <sz val="14"/>
      <color theme="1"/>
      <name val="Verdana"/>
      <family val="2"/>
    </font>
    <font>
      <b/>
      <sz val="14"/>
      <color theme="0"/>
      <name val="Verdana"/>
      <family val="2"/>
    </font>
    <font>
      <sz val="18"/>
      <color theme="0"/>
      <name val="Verdana"/>
      <family val="2"/>
    </font>
    <font>
      <sz val="18"/>
      <color theme="1"/>
      <name val="Calibri"/>
      <family val="2"/>
      <scheme val="minor"/>
    </font>
    <font>
      <b/>
      <sz val="18"/>
      <name val="Verdana"/>
      <family val="2"/>
    </font>
    <font>
      <sz val="16"/>
      <color theme="1"/>
      <name val="Verdana"/>
      <family val="2"/>
    </font>
    <font>
      <sz val="18"/>
      <name val="Verdana"/>
      <family val="2"/>
    </font>
    <font>
      <sz val="16"/>
      <color theme="1"/>
      <name val="Calibri"/>
      <family val="2"/>
      <scheme val="minor"/>
    </font>
    <font>
      <sz val="20"/>
      <color theme="0"/>
      <name val="Verdana"/>
      <family val="2"/>
    </font>
    <font>
      <sz val="22"/>
      <color theme="3" tint="-0.499984740745262"/>
      <name val="Verdana"/>
      <family val="2"/>
    </font>
    <font>
      <b/>
      <sz val="14"/>
      <color theme="8" tint="-0.499984740745262"/>
      <name val="Verdana"/>
      <family val="2"/>
    </font>
    <font>
      <b/>
      <sz val="14"/>
      <color theme="1" tint="0.34998626667073579"/>
      <name val="Verdana"/>
      <family val="2"/>
    </font>
    <font>
      <sz val="11"/>
      <color theme="0"/>
      <name val="Calibri"/>
      <family val="2"/>
      <scheme val="minor"/>
    </font>
    <font>
      <sz val="18"/>
      <color indexed="8"/>
      <name val="Verdana"/>
      <family val="2"/>
    </font>
    <font>
      <b/>
      <sz val="18"/>
      <color theme="0"/>
      <name val="Verdana"/>
      <family val="2"/>
    </font>
    <font>
      <sz val="16"/>
      <name val="Verdana"/>
      <family val="2"/>
    </font>
    <font>
      <u/>
      <sz val="18"/>
      <name val="Verdana"/>
      <family val="2"/>
    </font>
    <font>
      <b/>
      <sz val="14"/>
      <color theme="1"/>
      <name val="Verdana 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6"/>
      <name val="Verdana"/>
      <family val="2"/>
    </font>
    <font>
      <sz val="18"/>
      <name val="Veedana"/>
    </font>
    <font>
      <sz val="10"/>
      <name val="Roboto"/>
    </font>
    <font>
      <b/>
      <sz val="16"/>
      <color theme="8" tint="-0.499984740745262"/>
      <name val="Verdana"/>
      <family val="2"/>
    </font>
    <font>
      <sz val="16"/>
      <name val="Calibri"/>
      <family val="2"/>
      <scheme val="minor"/>
    </font>
    <font>
      <sz val="26"/>
      <color theme="1"/>
      <name val="Verdana"/>
      <family val="2"/>
    </font>
    <font>
      <sz val="14"/>
      <color theme="8" tint="-0.499984740745262"/>
      <name val="Verdana"/>
      <family val="2"/>
    </font>
    <font>
      <b/>
      <sz val="11"/>
      <color theme="1"/>
      <name val="Calibri"/>
      <family val="2"/>
      <scheme val="minor"/>
    </font>
    <font>
      <sz val="18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u/>
      <sz val="10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24"/>
      <color theme="0"/>
      <name val="Verdana"/>
      <family val="2"/>
    </font>
    <font>
      <b/>
      <sz val="24"/>
      <color theme="0"/>
      <name val="Calibri"/>
      <family val="2"/>
      <scheme val="minor"/>
    </font>
    <font>
      <sz val="20"/>
      <color theme="3" tint="-0.499984740745262"/>
      <name val="Verdana"/>
      <family val="2"/>
    </font>
    <font>
      <sz val="16"/>
      <color theme="1" tint="0.249977111117893"/>
      <name val="Verdana"/>
      <family val="2"/>
    </font>
    <font>
      <sz val="18"/>
      <color theme="1" tint="0.249977111117893"/>
      <name val="Verdana"/>
      <family val="2"/>
    </font>
    <font>
      <b/>
      <sz val="14"/>
      <color theme="1" tint="0.249977111117893"/>
      <name val="Verdana"/>
      <family val="2"/>
    </font>
    <font>
      <b/>
      <sz val="14"/>
      <color theme="1"/>
      <name val="Verdana"/>
      <family val="2"/>
    </font>
    <font>
      <sz val="16"/>
      <color theme="0" tint="-4.9989318521683403E-2"/>
      <name val="Verdana"/>
      <family val="2"/>
    </font>
    <font>
      <sz val="18"/>
      <color theme="0" tint="-4.9989318521683403E-2"/>
      <name val="Verdana"/>
      <family val="2"/>
    </font>
    <font>
      <b/>
      <sz val="14"/>
      <color theme="0" tint="-4.9989318521683403E-2"/>
      <name val="Verdana"/>
      <family val="2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90">
        <stop position="0">
          <color theme="0"/>
        </stop>
        <stop position="1">
          <color theme="8" tint="0.80001220740379042"/>
        </stop>
      </gradient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499984740745262"/>
        <bgColor auto="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31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4" fillId="0" borderId="1">
      <protection hidden="1"/>
    </xf>
    <xf numFmtId="0" fontId="5" fillId="16" borderId="1" applyNumberFormat="0" applyFont="0" applyBorder="0" applyAlignment="0" applyProtection="0">
      <protection hidden="1"/>
    </xf>
    <xf numFmtId="0" fontId="19" fillId="4" borderId="0" applyNumberFormat="0" applyBorder="0" applyAlignment="0" applyProtection="0"/>
    <xf numFmtId="173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3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0" fontId="20" fillId="16" borderId="2" applyNumberFormat="0" applyAlignment="0" applyProtection="0"/>
    <xf numFmtId="0" fontId="21" fillId="17" borderId="3" applyNumberFormat="0" applyAlignment="0" applyProtection="0"/>
    <xf numFmtId="0" fontId="22" fillId="0" borderId="4" applyNumberFormat="0" applyFill="0" applyAlignment="0" applyProtection="0"/>
    <xf numFmtId="38" fontId="6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8" fillId="0" borderId="0"/>
    <xf numFmtId="169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9" fillId="0" borderId="0" applyFill="0" applyBorder="0" applyAlignment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173" fontId="1" fillId="0" borderId="0" applyFill="0" applyBorder="0" applyAlignment="0"/>
    <xf numFmtId="174" fontId="1" fillId="0" borderId="0" applyFill="0" applyBorder="0" applyAlignment="0"/>
    <xf numFmtId="173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0" fontId="23" fillId="7" borderId="2" applyNumberFormat="0" applyAlignment="0" applyProtection="0"/>
    <xf numFmtId="168" fontId="1" fillId="0" borderId="0" applyFont="0" applyFill="0" applyBorder="0" applyAlignment="0" applyProtection="0"/>
    <xf numFmtId="38" fontId="10" fillId="22" borderId="0" applyNumberFormat="0" applyBorder="0" applyAlignment="0" applyProtection="0"/>
    <xf numFmtId="0" fontId="2" fillId="0" borderId="5" applyNumberFormat="0" applyAlignment="0" applyProtection="0">
      <alignment horizontal="left" vertical="center"/>
    </xf>
    <xf numFmtId="0" fontId="2" fillId="0" borderId="6">
      <alignment horizontal="left" vertical="center"/>
    </xf>
    <xf numFmtId="0" fontId="24" fillId="3" borderId="0" applyNumberFormat="0" applyBorder="0" applyAlignment="0" applyProtection="0"/>
    <xf numFmtId="0" fontId="11" fillId="0" borderId="0"/>
    <xf numFmtId="10" fontId="10" fillId="23" borderId="7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73" fontId="1" fillId="0" borderId="0" applyFill="0" applyBorder="0" applyAlignment="0"/>
    <xf numFmtId="174" fontId="1" fillId="0" borderId="0" applyFill="0" applyBorder="0" applyAlignment="0"/>
    <xf numFmtId="173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0" fontId="13" fillId="0" borderId="1">
      <alignment horizontal="left"/>
      <protection locked="0"/>
    </xf>
    <xf numFmtId="0" fontId="14" fillId="0" borderId="0" applyBorder="0"/>
    <xf numFmtId="166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5" fillId="24" borderId="0" applyNumberFormat="0" applyBorder="0" applyAlignment="0" applyProtection="0"/>
    <xf numFmtId="178" fontId="1" fillId="0" borderId="0"/>
    <xf numFmtId="0" fontId="1" fillId="25" borderId="8" applyNumberFormat="0" applyFont="0" applyAlignment="0" applyProtection="0"/>
    <xf numFmtId="177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1" fillId="0" borderId="0"/>
    <xf numFmtId="173" fontId="1" fillId="0" borderId="0" applyFill="0" applyBorder="0" applyAlignment="0"/>
    <xf numFmtId="174" fontId="1" fillId="0" borderId="0" applyFill="0" applyBorder="0" applyAlignment="0"/>
    <xf numFmtId="173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0" fontId="15" fillId="0" borderId="1" applyNumberFormat="0" applyFill="0" applyBorder="0" applyAlignment="0" applyProtection="0">
      <protection hidden="1"/>
    </xf>
    <xf numFmtId="0" fontId="26" fillId="16" borderId="9" applyNumberFormat="0" applyAlignment="0" applyProtection="0"/>
    <xf numFmtId="166" fontId="1" fillId="0" borderId="0" applyFont="0" applyFill="0" applyBorder="0" applyAlignment="0" applyProtection="0"/>
    <xf numFmtId="49" fontId="9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16" fillId="16" borderId="1"/>
    <xf numFmtId="0" fontId="33" fillId="0" borderId="13" applyNumberFormat="0" applyFill="0" applyAlignment="0" applyProtection="0"/>
    <xf numFmtId="39" fontId="11" fillId="0" borderId="0"/>
    <xf numFmtId="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4" fillId="0" borderId="0"/>
    <xf numFmtId="173" fontId="34" fillId="0" borderId="0" applyFill="0" applyBorder="0" applyAlignment="0"/>
    <xf numFmtId="174" fontId="34" fillId="0" borderId="0" applyFill="0" applyBorder="0" applyAlignment="0"/>
    <xf numFmtId="175" fontId="34" fillId="0" borderId="0" applyFill="0" applyBorder="0" applyAlignment="0"/>
    <xf numFmtId="176" fontId="34" fillId="0" borderId="0" applyFill="0" applyBorder="0" applyAlignment="0"/>
    <xf numFmtId="177" fontId="34" fillId="0" borderId="0" applyFill="0" applyBorder="0" applyAlignment="0"/>
    <xf numFmtId="173" fontId="34" fillId="0" borderId="0" applyFill="0" applyBorder="0" applyAlignment="0"/>
    <xf numFmtId="178" fontId="34" fillId="0" borderId="0" applyFill="0" applyBorder="0" applyAlignment="0"/>
    <xf numFmtId="174" fontId="34" fillId="0" borderId="0" applyFill="0" applyBorder="0" applyAlignment="0"/>
    <xf numFmtId="173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34" fillId="0" borderId="0" applyFill="0" applyBorder="0" applyAlignment="0"/>
    <xf numFmtId="174" fontId="34" fillId="0" borderId="0" applyFill="0" applyBorder="0" applyAlignment="0"/>
    <xf numFmtId="173" fontId="34" fillId="0" borderId="0" applyFill="0" applyBorder="0" applyAlignment="0"/>
    <xf numFmtId="178" fontId="34" fillId="0" borderId="0" applyFill="0" applyBorder="0" applyAlignment="0"/>
    <xf numFmtId="174" fontId="34" fillId="0" borderId="0" applyFill="0" applyBorder="0" applyAlignment="0"/>
    <xf numFmtId="168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3" fontId="34" fillId="0" borderId="0" applyFill="0" applyBorder="0" applyAlignment="0"/>
    <xf numFmtId="174" fontId="34" fillId="0" borderId="0" applyFill="0" applyBorder="0" applyAlignment="0"/>
    <xf numFmtId="173" fontId="34" fillId="0" borderId="0" applyFill="0" applyBorder="0" applyAlignment="0"/>
    <xf numFmtId="178" fontId="34" fillId="0" borderId="0" applyFill="0" applyBorder="0" applyAlignment="0"/>
    <xf numFmtId="174" fontId="34" fillId="0" borderId="0" applyFill="0" applyBorder="0" applyAlignment="0"/>
    <xf numFmtId="0" fontId="37" fillId="0" borderId="0" applyBorder="0"/>
    <xf numFmtId="165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78" fontId="34" fillId="0" borderId="0"/>
    <xf numFmtId="0" fontId="34" fillId="0" borderId="0"/>
    <xf numFmtId="0" fontId="34" fillId="25" borderId="8" applyNumberFormat="0" applyFont="0" applyAlignment="0" applyProtection="0"/>
    <xf numFmtId="177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9" fontId="36" fillId="0" borderId="0"/>
    <xf numFmtId="173" fontId="34" fillId="0" borderId="0" applyFill="0" applyBorder="0" applyAlignment="0"/>
    <xf numFmtId="174" fontId="34" fillId="0" borderId="0" applyFill="0" applyBorder="0" applyAlignment="0"/>
    <xf numFmtId="173" fontId="34" fillId="0" borderId="0" applyFill="0" applyBorder="0" applyAlignment="0"/>
    <xf numFmtId="178" fontId="34" fillId="0" borderId="0" applyFill="0" applyBorder="0" applyAlignment="0"/>
    <xf numFmtId="174" fontId="34" fillId="0" borderId="0" applyFill="0" applyBorder="0" applyAlignment="0"/>
    <xf numFmtId="0" fontId="38" fillId="0" borderId="1" applyNumberFormat="0" applyFill="0" applyBorder="0" applyAlignment="0" applyProtection="0">
      <protection hidden="1"/>
    </xf>
    <xf numFmtId="166" fontId="34" fillId="0" borderId="0" applyFont="0" applyFill="0" applyBorder="0" applyAlignment="0" applyProtection="0"/>
    <xf numFmtId="181" fontId="34" fillId="0" borderId="0" applyFill="0" applyBorder="0" applyAlignment="0"/>
    <xf numFmtId="182" fontId="34" fillId="0" borderId="0" applyFill="0" applyBorder="0" applyAlignment="0"/>
    <xf numFmtId="39" fontId="36" fillId="0" borderId="0"/>
    <xf numFmtId="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173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3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3" fontId="1" fillId="0" borderId="0" applyFill="0" applyBorder="0" applyAlignment="0"/>
    <xf numFmtId="174" fontId="1" fillId="0" borderId="0" applyFill="0" applyBorder="0" applyAlignment="0"/>
    <xf numFmtId="173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68" fontId="1" fillId="0" borderId="0" applyFont="0" applyFill="0" applyBorder="0" applyAlignment="0" applyProtection="0"/>
    <xf numFmtId="0" fontId="11" fillId="0" borderId="0"/>
    <xf numFmtId="173" fontId="1" fillId="0" borderId="0" applyFill="0" applyBorder="0" applyAlignment="0"/>
    <xf numFmtId="174" fontId="1" fillId="0" borderId="0" applyFill="0" applyBorder="0" applyAlignment="0"/>
    <xf numFmtId="173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0" fontId="14" fillId="0" borderId="0" applyBorder="0"/>
    <xf numFmtId="165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78" fontId="1" fillId="0" borderId="0"/>
    <xf numFmtId="0" fontId="1" fillId="25" borderId="8" applyNumberFormat="0" applyFont="0" applyAlignment="0" applyProtection="0"/>
    <xf numFmtId="177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1" fillId="0" borderId="0"/>
    <xf numFmtId="173" fontId="1" fillId="0" borderId="0" applyFill="0" applyBorder="0" applyAlignment="0"/>
    <xf numFmtId="174" fontId="1" fillId="0" borderId="0" applyFill="0" applyBorder="0" applyAlignment="0"/>
    <xf numFmtId="173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0" fontId="15" fillId="0" borderId="1" applyNumberFormat="0" applyFill="0" applyBorder="0" applyAlignment="0" applyProtection="0">
      <protection hidden="1"/>
    </xf>
    <xf numFmtId="166" fontId="1" fillId="0" borderId="0" applyFont="0" applyFill="0" applyBorder="0" applyAlignment="0" applyProtection="0"/>
    <xf numFmtId="181" fontId="1" fillId="0" borderId="0" applyFill="0" applyBorder="0" applyAlignment="0"/>
    <xf numFmtId="182" fontId="1" fillId="0" borderId="0" applyFill="0" applyBorder="0" applyAlignment="0"/>
    <xf numFmtId="39" fontId="11" fillId="0" borderId="0"/>
    <xf numFmtId="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2" fillId="0" borderId="0" applyFont="0" applyFill="0" applyBorder="0" applyAlignment="0" applyProtection="0"/>
    <xf numFmtId="0" fontId="1" fillId="0" borderId="0"/>
    <xf numFmtId="4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9" fillId="0" borderId="0"/>
    <xf numFmtId="2" fontId="69" fillId="0" borderId="0"/>
    <xf numFmtId="43" fontId="1" fillId="0" borderId="0" applyFont="0" applyFill="0" applyBorder="0" applyAlignment="0" applyProtection="0"/>
    <xf numFmtId="0" fontId="42" fillId="0" borderId="0"/>
    <xf numFmtId="9" fontId="1" fillId="0" borderId="0" applyFont="0" applyFill="0" applyBorder="0" applyAlignment="0" applyProtection="0"/>
    <xf numFmtId="0" fontId="1" fillId="0" borderId="0"/>
    <xf numFmtId="0" fontId="42" fillId="0" borderId="0"/>
    <xf numFmtId="43" fontId="42" fillId="0" borderId="0" applyFont="0" applyFill="0" applyBorder="0" applyAlignment="0" applyProtection="0"/>
  </cellStyleXfs>
  <cellXfs count="292">
    <xf numFmtId="0" fontId="0" fillId="0" borderId="0" xfId="0"/>
    <xf numFmtId="0" fontId="39" fillId="0" borderId="0" xfId="0" applyFont="1"/>
    <xf numFmtId="0" fontId="0" fillId="0" borderId="0" xfId="0"/>
    <xf numFmtId="0" fontId="0" fillId="0" borderId="16" xfId="0" applyBorder="1"/>
    <xf numFmtId="0" fontId="46" fillId="0" borderId="0" xfId="0" applyFont="1"/>
    <xf numFmtId="0" fontId="39" fillId="0" borderId="0" xfId="0" applyFont="1" applyBorder="1"/>
    <xf numFmtId="0" fontId="0" fillId="0" borderId="0" xfId="0" applyBorder="1"/>
    <xf numFmtId="0" fontId="47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7" fillId="0" borderId="0" xfId="0" applyFont="1" applyBorder="1" applyAlignment="1">
      <alignment wrapText="1"/>
    </xf>
    <xf numFmtId="0" fontId="48" fillId="28" borderId="0" xfId="160" applyFont="1" applyFill="1" applyBorder="1" applyAlignment="1">
      <alignment vertical="center"/>
    </xf>
    <xf numFmtId="0" fontId="48" fillId="28" borderId="0" xfId="160" applyFont="1" applyFill="1" applyBorder="1" applyAlignment="1">
      <alignment horizontal="center" vertical="center"/>
    </xf>
    <xf numFmtId="183" fontId="48" fillId="28" borderId="0" xfId="160" applyNumberFormat="1" applyFont="1" applyFill="1" applyBorder="1" applyAlignment="1">
      <alignment horizontal="center" vertical="center"/>
    </xf>
    <xf numFmtId="183" fontId="48" fillId="28" borderId="0" xfId="160" applyNumberFormat="1" applyFont="1" applyFill="1" applyBorder="1" applyAlignment="1">
      <alignment horizontal="right" vertical="center"/>
    </xf>
    <xf numFmtId="0" fontId="50" fillId="0" borderId="0" xfId="0" applyFont="1"/>
    <xf numFmtId="0" fontId="40" fillId="0" borderId="21" xfId="160" applyFont="1" applyFill="1" applyBorder="1" applyAlignment="1">
      <alignment horizontal="center" vertical="center" wrapText="1"/>
    </xf>
    <xf numFmtId="3" fontId="48" fillId="28" borderId="0" xfId="160" applyNumberFormat="1" applyFont="1" applyFill="1" applyBorder="1" applyAlignment="1">
      <alignment horizontal="center" vertical="center"/>
    </xf>
    <xf numFmtId="0" fontId="40" fillId="0" borderId="21" xfId="139" applyFont="1" applyFill="1" applyBorder="1" applyAlignment="1">
      <alignment horizontal="center" vertical="center"/>
    </xf>
    <xf numFmtId="0" fontId="41" fillId="0" borderId="21" xfId="160" applyFont="1" applyFill="1" applyBorder="1" applyAlignment="1">
      <alignment horizontal="center" vertical="center" wrapText="1"/>
    </xf>
    <xf numFmtId="183" fontId="40" fillId="0" borderId="21" xfId="136" applyNumberFormat="1" applyFont="1" applyFill="1" applyBorder="1" applyAlignment="1">
      <alignment horizontal="right" vertical="center"/>
    </xf>
    <xf numFmtId="183" fontId="40" fillId="0" borderId="21" xfId="160" applyNumberFormat="1" applyFont="1" applyFill="1" applyBorder="1" applyAlignment="1">
      <alignment horizontal="right" vertical="center" wrapText="1"/>
    </xf>
    <xf numFmtId="0" fontId="40" fillId="0" borderId="21" xfId="139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0" xfId="0" applyBorder="1" applyAlignment="1">
      <alignment horizontal="center" vertical="center"/>
    </xf>
    <xf numFmtId="0" fontId="47" fillId="0" borderId="0" xfId="0" applyFont="1" applyBorder="1" applyAlignment="1">
      <alignment horizontal="left" vertical="center" wrapText="1"/>
    </xf>
    <xf numFmtId="0" fontId="56" fillId="27" borderId="0" xfId="0" applyFont="1" applyFill="1" applyAlignment="1">
      <alignment vertical="center"/>
    </xf>
    <xf numFmtId="0" fontId="57" fillId="32" borderId="36" xfId="0" applyFont="1" applyFill="1" applyBorder="1" applyAlignment="1">
      <alignment horizontal="center" vertical="center"/>
    </xf>
    <xf numFmtId="0" fontId="57" fillId="32" borderId="26" xfId="0" applyFont="1" applyFill="1" applyBorder="1" applyAlignment="1">
      <alignment horizontal="center" vertical="center"/>
    </xf>
    <xf numFmtId="16" fontId="43" fillId="0" borderId="20" xfId="1" applyNumberFormat="1" applyFont="1" applyFill="1" applyBorder="1" applyAlignment="1">
      <alignment vertical="center" wrapText="1"/>
    </xf>
    <xf numFmtId="16" fontId="43" fillId="0" borderId="15" xfId="1" applyNumberFormat="1" applyFont="1" applyFill="1" applyBorder="1" applyAlignment="1">
      <alignment vertical="center" wrapText="1"/>
    </xf>
    <xf numFmtId="0" fontId="57" fillId="32" borderId="21" xfId="0" applyFont="1" applyFill="1" applyBorder="1" applyAlignment="1">
      <alignment horizontal="center" vertical="center"/>
    </xf>
    <xf numFmtId="0" fontId="48" fillId="29" borderId="21" xfId="139" applyFont="1" applyFill="1" applyBorder="1" applyAlignment="1">
      <alignment horizontal="center" vertical="center"/>
    </xf>
    <xf numFmtId="0" fontId="41" fillId="31" borderId="21" xfId="139" applyFont="1" applyFill="1" applyBorder="1" applyAlignment="1">
      <alignment horizontal="center" vertical="center"/>
    </xf>
    <xf numFmtId="0" fontId="58" fillId="30" borderId="33" xfId="212" applyFont="1" applyFill="1" applyBorder="1" applyAlignment="1">
      <alignment horizontal="center" vertical="center" wrapText="1"/>
    </xf>
    <xf numFmtId="0" fontId="58" fillId="35" borderId="34" xfId="212" applyFont="1" applyFill="1" applyBorder="1" applyAlignment="1">
      <alignment horizontal="center" vertical="center" wrapText="1"/>
    </xf>
    <xf numFmtId="0" fontId="58" fillId="34" borderId="34" xfId="212" applyFont="1" applyFill="1" applyBorder="1" applyAlignment="1">
      <alignment horizontal="center" vertical="center" wrapText="1"/>
    </xf>
    <xf numFmtId="0" fontId="58" fillId="30" borderId="34" xfId="212" applyFont="1" applyFill="1" applyBorder="1" applyAlignment="1">
      <alignment horizontal="center" vertical="center" wrapText="1"/>
    </xf>
    <xf numFmtId="0" fontId="58" fillId="34" borderId="35" xfId="212" applyFont="1" applyFill="1" applyBorder="1" applyAlignment="1">
      <alignment horizontal="center" vertical="center" wrapText="1"/>
    </xf>
    <xf numFmtId="1" fontId="40" fillId="0" borderId="21" xfId="136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183" fontId="53" fillId="0" borderId="21" xfId="160" applyNumberFormat="1" applyFont="1" applyFill="1" applyBorder="1" applyAlignment="1">
      <alignment horizontal="right" vertical="center" wrapText="1"/>
    </xf>
    <xf numFmtId="0" fontId="53" fillId="0" borderId="21" xfId="139" applyFont="1" applyFill="1" applyBorder="1" applyAlignment="1">
      <alignment horizontal="center" vertical="center"/>
    </xf>
    <xf numFmtId="0" fontId="40" fillId="0" borderId="38" xfId="139" applyFont="1" applyFill="1" applyBorder="1" applyAlignment="1">
      <alignment horizontal="center" vertical="center" wrapText="1"/>
    </xf>
    <xf numFmtId="20" fontId="40" fillId="27" borderId="28" xfId="220" applyNumberFormat="1" applyFont="1" applyFill="1" applyBorder="1" applyAlignment="1">
      <alignment horizontal="center" vertical="center" wrapText="1"/>
    </xf>
    <xf numFmtId="49" fontId="40" fillId="27" borderId="21" xfId="222" applyNumberFormat="1" applyFont="1" applyFill="1" applyBorder="1" applyAlignment="1">
      <alignment horizontal="center" vertical="center"/>
    </xf>
    <xf numFmtId="4" fontId="64" fillId="0" borderId="21" xfId="0" applyNumberFormat="1" applyFont="1" applyBorder="1" applyAlignment="1">
      <alignment horizontal="center" vertical="center"/>
    </xf>
    <xf numFmtId="184" fontId="64" fillId="0" borderId="21" xfId="0" applyNumberFormat="1" applyFont="1" applyBorder="1" applyAlignment="1">
      <alignment horizontal="center" vertical="center"/>
    </xf>
    <xf numFmtId="184" fontId="40" fillId="0" borderId="21" xfId="136" applyNumberFormat="1" applyFont="1" applyFill="1" applyBorder="1" applyAlignment="1">
      <alignment horizontal="right" vertical="center"/>
    </xf>
    <xf numFmtId="0" fontId="54" fillId="0" borderId="0" xfId="0" applyFont="1"/>
    <xf numFmtId="183" fontId="0" fillId="0" borderId="0" xfId="0" applyNumberFormat="1" applyBorder="1"/>
    <xf numFmtId="0" fontId="0" fillId="0" borderId="0" xfId="0" applyAlignment="1">
      <alignment horizontal="center" vertical="center"/>
    </xf>
    <xf numFmtId="0" fontId="65" fillId="0" borderId="0" xfId="0" applyFont="1" applyBorder="1" applyAlignment="1">
      <alignment vertical="center"/>
    </xf>
    <xf numFmtId="0" fontId="61" fillId="29" borderId="21" xfId="223" applyFont="1" applyFill="1" applyBorder="1" applyAlignment="1">
      <alignment vertical="center"/>
    </xf>
    <xf numFmtId="3" fontId="53" fillId="0" borderId="21" xfId="95" applyNumberFormat="1" applyFont="1" applyFill="1" applyBorder="1" applyAlignment="1">
      <alignment horizontal="center" vertical="center"/>
    </xf>
    <xf numFmtId="0" fontId="51" fillId="0" borderId="21" xfId="160" applyFont="1" applyFill="1" applyBorder="1" applyAlignment="1">
      <alignment horizontal="center" vertical="center" wrapText="1"/>
    </xf>
    <xf numFmtId="9" fontId="53" fillId="0" borderId="21" xfId="219" applyFont="1" applyFill="1" applyBorder="1" applyAlignment="1">
      <alignment horizontal="center" vertical="center"/>
    </xf>
    <xf numFmtId="3" fontId="60" fillId="0" borderId="21" xfId="95" applyNumberFormat="1" applyFont="1" applyFill="1" applyBorder="1" applyAlignment="1">
      <alignment horizontal="center" vertical="center"/>
    </xf>
    <xf numFmtId="0" fontId="61" fillId="29" borderId="21" xfId="0" applyFont="1" applyFill="1" applyBorder="1" applyAlignment="1">
      <alignment horizontal="left" vertical="center"/>
    </xf>
    <xf numFmtId="0" fontId="61" fillId="29" borderId="21" xfId="0" applyFont="1" applyFill="1" applyBorder="1" applyAlignment="1">
      <alignment horizontal="left" vertical="center" wrapText="1"/>
    </xf>
    <xf numFmtId="0" fontId="61" fillId="29" borderId="21" xfId="223" applyFont="1" applyFill="1" applyBorder="1" applyAlignment="1">
      <alignment vertical="center" wrapText="1"/>
    </xf>
    <xf numFmtId="0" fontId="54" fillId="0" borderId="0" xfId="0" applyFont="1" applyBorder="1"/>
    <xf numFmtId="0" fontId="54" fillId="0" borderId="0" xfId="0" applyFont="1" applyBorder="1" applyAlignment="1">
      <alignment horizontal="center"/>
    </xf>
    <xf numFmtId="0" fontId="54" fillId="0" borderId="0" xfId="0" applyFont="1" applyAlignment="1">
      <alignment wrapText="1"/>
    </xf>
    <xf numFmtId="0" fontId="54" fillId="0" borderId="0" xfId="0" applyFont="1" applyAlignment="1">
      <alignment horizontal="center"/>
    </xf>
    <xf numFmtId="0" fontId="54" fillId="27" borderId="0" xfId="0" applyFont="1" applyFill="1"/>
    <xf numFmtId="0" fontId="54" fillId="27" borderId="0" xfId="0" applyFont="1" applyFill="1" applyAlignment="1">
      <alignment horizontal="center"/>
    </xf>
    <xf numFmtId="0" fontId="70" fillId="32" borderId="36" xfId="0" applyFont="1" applyFill="1" applyBorder="1" applyAlignment="1">
      <alignment horizontal="center" vertical="center"/>
    </xf>
    <xf numFmtId="0" fontId="43" fillId="29" borderId="21" xfId="139" applyFont="1" applyFill="1" applyBorder="1" applyAlignment="1">
      <alignment horizontal="center" vertical="center" wrapText="1"/>
    </xf>
    <xf numFmtId="0" fontId="62" fillId="0" borderId="21" xfId="139" applyFont="1" applyFill="1" applyBorder="1" applyAlignment="1">
      <alignment horizontal="center" vertical="center"/>
    </xf>
    <xf numFmtId="3" fontId="62" fillId="0" borderId="28" xfId="139" applyNumberFormat="1" applyFont="1" applyFill="1" applyBorder="1" applyAlignment="1">
      <alignment horizontal="center" vertical="center"/>
    </xf>
    <xf numFmtId="0" fontId="62" fillId="0" borderId="38" xfId="160" applyFont="1" applyFill="1" applyBorder="1" applyAlignment="1">
      <alignment horizontal="center" vertical="center" wrapText="1"/>
    </xf>
    <xf numFmtId="0" fontId="62" fillId="0" borderId="29" xfId="160" applyFont="1" applyFill="1" applyBorder="1" applyAlignment="1">
      <alignment horizontal="center" vertical="center"/>
    </xf>
    <xf numFmtId="183" fontId="62" fillId="0" borderId="21" xfId="136" applyNumberFormat="1" applyFont="1" applyFill="1" applyBorder="1" applyAlignment="1">
      <alignment horizontal="right" vertical="center"/>
    </xf>
    <xf numFmtId="9" fontId="62" fillId="0" borderId="21" xfId="219" applyFont="1" applyFill="1" applyBorder="1" applyAlignment="1">
      <alignment horizontal="center" vertical="center"/>
    </xf>
    <xf numFmtId="183" fontId="62" fillId="0" borderId="21" xfId="160" applyNumberFormat="1" applyFont="1" applyFill="1" applyBorder="1" applyAlignment="1">
      <alignment horizontal="right" vertical="center" wrapText="1"/>
    </xf>
    <xf numFmtId="0" fontId="62" fillId="0" borderId="21" xfId="139" applyFont="1" applyFill="1" applyBorder="1" applyAlignment="1">
      <alignment horizontal="center" vertical="center" wrapText="1"/>
    </xf>
    <xf numFmtId="0" fontId="45" fillId="28" borderId="0" xfId="160" applyFont="1" applyFill="1" applyBorder="1" applyAlignment="1">
      <alignment vertical="center"/>
    </xf>
    <xf numFmtId="0" fontId="45" fillId="28" borderId="0" xfId="160" applyFont="1" applyFill="1" applyBorder="1" applyAlignment="1">
      <alignment horizontal="center" vertical="center"/>
    </xf>
    <xf numFmtId="0" fontId="45" fillId="28" borderId="0" xfId="160" applyFont="1" applyFill="1" applyBorder="1" applyAlignment="1">
      <alignment vertical="center" wrapText="1"/>
    </xf>
    <xf numFmtId="3" fontId="45" fillId="28" borderId="0" xfId="160" applyNumberFormat="1" applyFont="1" applyFill="1" applyBorder="1" applyAlignment="1">
      <alignment horizontal="center" vertical="center"/>
    </xf>
    <xf numFmtId="183" fontId="45" fillId="28" borderId="0" xfId="160" applyNumberFormat="1" applyFont="1" applyFill="1" applyBorder="1" applyAlignment="1">
      <alignment horizontal="center" vertical="center"/>
    </xf>
    <xf numFmtId="183" fontId="45" fillId="28" borderId="0" xfId="160" applyNumberFormat="1" applyFont="1" applyFill="1" applyBorder="1" applyAlignment="1">
      <alignment horizontal="right" vertical="center"/>
    </xf>
    <xf numFmtId="0" fontId="71" fillId="0" borderId="0" xfId="0" applyFont="1"/>
    <xf numFmtId="0" fontId="54" fillId="0" borderId="0" xfId="0" applyFont="1" applyBorder="1" applyAlignment="1">
      <alignment wrapText="1"/>
    </xf>
    <xf numFmtId="0" fontId="68" fillId="0" borderId="21" xfId="223" applyFont="1" applyFill="1" applyBorder="1" applyAlignment="1">
      <alignment horizontal="center" vertical="center"/>
    </xf>
    <xf numFmtId="0" fontId="68" fillId="0" borderId="21" xfId="223" applyFont="1" applyFill="1" applyBorder="1" applyAlignment="1">
      <alignment horizontal="center" vertical="center" wrapText="1"/>
    </xf>
    <xf numFmtId="0" fontId="68" fillId="0" borderId="21" xfId="0" applyFont="1" applyFill="1" applyBorder="1" applyAlignment="1">
      <alignment horizontal="center" vertical="center"/>
    </xf>
    <xf numFmtId="183" fontId="68" fillId="0" borderId="21" xfId="76" applyNumberFormat="1" applyFont="1" applyFill="1" applyBorder="1" applyAlignment="1">
      <alignment horizontal="right" vertical="center"/>
    </xf>
    <xf numFmtId="0" fontId="54" fillId="0" borderId="0" xfId="0" applyFont="1" applyFill="1"/>
    <xf numFmtId="0" fontId="73" fillId="32" borderId="21" xfId="0" applyFont="1" applyFill="1" applyBorder="1" applyAlignment="1">
      <alignment horizontal="center" vertical="center"/>
    </xf>
    <xf numFmtId="0" fontId="73" fillId="32" borderId="36" xfId="0" applyFont="1" applyFill="1" applyBorder="1" applyAlignment="1">
      <alignment horizontal="center" vertical="center"/>
    </xf>
    <xf numFmtId="0" fontId="42" fillId="0" borderId="0" xfId="226"/>
    <xf numFmtId="0" fontId="42" fillId="0" borderId="0" xfId="226" applyAlignment="1">
      <alignment horizontal="center" vertical="center"/>
    </xf>
    <xf numFmtId="0" fontId="42" fillId="0" borderId="0" xfId="226" applyAlignment="1">
      <alignment vertical="center" wrapText="1"/>
    </xf>
    <xf numFmtId="0" fontId="76" fillId="0" borderId="0" xfId="216" applyFont="1" applyAlignment="1">
      <alignment horizontal="center" vertical="center"/>
    </xf>
    <xf numFmtId="0" fontId="76" fillId="0" borderId="0" xfId="216" applyFont="1" applyAlignment="1">
      <alignment vertical="center"/>
    </xf>
    <xf numFmtId="0" fontId="77" fillId="0" borderId="0" xfId="216" applyFont="1" applyAlignment="1">
      <alignment vertical="center"/>
    </xf>
    <xf numFmtId="0" fontId="78" fillId="0" borderId="0" xfId="216" applyFont="1" applyAlignment="1">
      <alignment vertical="center"/>
    </xf>
    <xf numFmtId="0" fontId="79" fillId="0" borderId="0" xfId="216" applyFont="1" applyAlignment="1">
      <alignment vertical="center"/>
    </xf>
    <xf numFmtId="0" fontId="76" fillId="0" borderId="0" xfId="216" applyFont="1"/>
    <xf numFmtId="0" fontId="42" fillId="0" borderId="0" xfId="226" applyAlignment="1">
      <alignment vertical="center"/>
    </xf>
    <xf numFmtId="0" fontId="80" fillId="0" borderId="0" xfId="216" applyFont="1" applyAlignment="1">
      <alignment vertical="center"/>
    </xf>
    <xf numFmtId="184" fontId="74" fillId="0" borderId="0" xfId="226" applyNumberFormat="1" applyFont="1" applyAlignment="1">
      <alignment vertical="center"/>
    </xf>
    <xf numFmtId="0" fontId="74" fillId="0" borderId="0" xfId="226" applyFont="1" applyAlignment="1">
      <alignment horizontal="right" vertical="center"/>
    </xf>
    <xf numFmtId="184" fontId="74" fillId="0" borderId="0" xfId="226" applyNumberFormat="1" applyFont="1" applyAlignment="1">
      <alignment horizontal="center" vertical="center"/>
    </xf>
    <xf numFmtId="3" fontId="74" fillId="0" borderId="0" xfId="226" applyNumberFormat="1" applyFont="1" applyAlignment="1">
      <alignment horizontal="center" vertical="center"/>
    </xf>
    <xf numFmtId="0" fontId="74" fillId="0" borderId="0" xfId="226" applyFont="1" applyAlignment="1">
      <alignment horizontal="center" vertical="center"/>
    </xf>
    <xf numFmtId="184" fontId="74" fillId="0" borderId="30" xfId="226" applyNumberFormat="1" applyFont="1" applyBorder="1" applyAlignment="1">
      <alignment vertical="center"/>
    </xf>
    <xf numFmtId="0" fontId="74" fillId="0" borderId="25" xfId="226" applyFont="1" applyBorder="1" applyAlignment="1">
      <alignment horizontal="right" vertical="center"/>
    </xf>
    <xf numFmtId="184" fontId="74" fillId="0" borderId="25" xfId="226" applyNumberFormat="1" applyFont="1" applyBorder="1" applyAlignment="1">
      <alignment horizontal="center" vertical="center"/>
    </xf>
    <xf numFmtId="3" fontId="74" fillId="0" borderId="25" xfId="226" applyNumberFormat="1" applyFont="1" applyBorder="1" applyAlignment="1">
      <alignment horizontal="center" vertical="center"/>
    </xf>
    <xf numFmtId="0" fontId="74" fillId="0" borderId="39" xfId="226" applyFont="1" applyBorder="1" applyAlignment="1">
      <alignment horizontal="center" vertical="center"/>
    </xf>
    <xf numFmtId="0" fontId="42" fillId="0" borderId="30" xfId="226" applyBorder="1" applyAlignment="1">
      <alignment horizontal="center" vertical="center" wrapText="1"/>
    </xf>
    <xf numFmtId="0" fontId="42" fillId="0" borderId="25" xfId="226" applyBorder="1" applyAlignment="1">
      <alignment horizontal="center" vertical="center" wrapText="1"/>
    </xf>
    <xf numFmtId="0" fontId="42" fillId="0" borderId="39" xfId="226" applyBorder="1" applyAlignment="1">
      <alignment horizontal="center" vertical="center" wrapText="1"/>
    </xf>
    <xf numFmtId="0" fontId="42" fillId="0" borderId="0" xfId="226" applyAlignment="1">
      <alignment horizontal="center" vertical="center" wrapText="1"/>
    </xf>
    <xf numFmtId="0" fontId="66" fillId="38" borderId="22" xfId="226" applyFont="1" applyFill="1" applyBorder="1" applyAlignment="1">
      <alignment horizontal="center" vertical="center" wrapText="1"/>
    </xf>
    <xf numFmtId="0" fontId="66" fillId="38" borderId="31" xfId="226" applyFont="1" applyFill="1" applyBorder="1" applyAlignment="1">
      <alignment horizontal="center" vertical="center" wrapText="1"/>
    </xf>
    <xf numFmtId="0" fontId="42" fillId="0" borderId="0" xfId="226" applyAlignment="1">
      <alignment horizontal="center"/>
    </xf>
    <xf numFmtId="0" fontId="1" fillId="0" borderId="0" xfId="216"/>
    <xf numFmtId="0" fontId="40" fillId="0" borderId="29" xfId="139" applyFont="1" applyFill="1" applyBorder="1" applyAlignment="1">
      <alignment horizontal="center" vertical="center" wrapText="1"/>
    </xf>
    <xf numFmtId="0" fontId="52" fillId="0" borderId="21" xfId="0" applyFont="1" applyBorder="1" applyAlignment="1">
      <alignment vertical="center" wrapText="1"/>
    </xf>
    <xf numFmtId="0" fontId="52" fillId="0" borderId="21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 shrinkToFit="1"/>
    </xf>
    <xf numFmtId="1" fontId="40" fillId="0" borderId="28" xfId="136" applyNumberFormat="1" applyFont="1" applyFill="1" applyBorder="1" applyAlignment="1">
      <alignment horizontal="center" vertical="center"/>
    </xf>
    <xf numFmtId="183" fontId="47" fillId="0" borderId="21" xfId="230" applyNumberFormat="1" applyFont="1" applyBorder="1" applyAlignment="1">
      <alignment vertical="center"/>
    </xf>
    <xf numFmtId="0" fontId="83" fillId="33" borderId="0" xfId="0" applyFont="1" applyFill="1" applyBorder="1" applyAlignment="1">
      <alignment vertical="center" wrapText="1"/>
    </xf>
    <xf numFmtId="0" fontId="83" fillId="33" borderId="0" xfId="0" applyFont="1" applyFill="1" applyBorder="1" applyAlignment="1">
      <alignment vertical="center"/>
    </xf>
    <xf numFmtId="0" fontId="83" fillId="33" borderId="0" xfId="0" applyFont="1" applyFill="1" applyBorder="1" applyAlignment="1">
      <alignment horizontal="center" vertical="center"/>
    </xf>
    <xf numFmtId="0" fontId="84" fillId="33" borderId="0" xfId="0" applyFont="1" applyFill="1" applyBorder="1" applyAlignment="1">
      <alignment horizontal="center" vertical="center"/>
    </xf>
    <xf numFmtId="183" fontId="84" fillId="33" borderId="0" xfId="0" applyNumberFormat="1" applyFont="1" applyFill="1" applyBorder="1" applyAlignment="1">
      <alignment vertical="center"/>
    </xf>
    <xf numFmtId="0" fontId="84" fillId="33" borderId="0" xfId="0" applyFont="1" applyFill="1" applyBorder="1" applyAlignment="1">
      <alignment vertical="center"/>
    </xf>
    <xf numFmtId="0" fontId="85" fillId="27" borderId="0" xfId="0" applyFont="1" applyFill="1" applyAlignment="1">
      <alignment vertical="center"/>
    </xf>
    <xf numFmtId="0" fontId="73" fillId="32" borderId="22" xfId="0" applyFont="1" applyFill="1" applyBorder="1" applyAlignment="1">
      <alignment horizontal="center" vertical="center"/>
    </xf>
    <xf numFmtId="184" fontId="48" fillId="28" borderId="24" xfId="136" applyNumberFormat="1" applyFont="1" applyFill="1" applyBorder="1" applyAlignment="1">
      <alignment horizontal="right" vertical="center"/>
    </xf>
    <xf numFmtId="0" fontId="40" fillId="0" borderId="21" xfId="220" applyFont="1" applyBorder="1" applyAlignment="1">
      <alignment horizontal="center" vertical="center" wrapText="1"/>
    </xf>
    <xf numFmtId="1" fontId="48" fillId="28" borderId="0" xfId="160" applyNumberFormat="1" applyFont="1" applyFill="1" applyBorder="1" applyAlignment="1">
      <alignment horizontal="center" vertical="center"/>
    </xf>
    <xf numFmtId="184" fontId="0" fillId="0" borderId="0" xfId="0" applyNumberFormat="1" applyBorder="1"/>
    <xf numFmtId="183" fontId="48" fillId="28" borderId="0" xfId="160" applyNumberFormat="1" applyFont="1" applyFill="1" applyBorder="1" applyAlignment="1">
      <alignment vertical="center"/>
    </xf>
    <xf numFmtId="9" fontId="40" fillId="0" borderId="21" xfId="219" applyFont="1" applyFill="1" applyBorder="1" applyAlignment="1">
      <alignment horizontal="center" vertical="center"/>
    </xf>
    <xf numFmtId="3" fontId="64" fillId="0" borderId="21" xfId="0" applyNumberFormat="1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39" fillId="0" borderId="0" xfId="0" applyFont="1" applyAlignment="1">
      <alignment wrapText="1"/>
    </xf>
    <xf numFmtId="16" fontId="43" fillId="0" borderId="0" xfId="1" applyNumberFormat="1" applyFont="1" applyAlignment="1">
      <alignment vertical="center" wrapText="1"/>
    </xf>
    <xf numFmtId="0" fontId="57" fillId="32" borderId="29" xfId="0" applyFont="1" applyFill="1" applyBorder="1" applyAlignment="1">
      <alignment horizontal="center" vertical="center"/>
    </xf>
    <xf numFmtId="1" fontId="40" fillId="0" borderId="21" xfId="190" applyNumberFormat="1" applyFont="1" applyFill="1" applyBorder="1" applyAlignment="1">
      <alignment horizontal="center" vertical="center"/>
    </xf>
    <xf numFmtId="0" fontId="40" fillId="0" borderId="38" xfId="139" applyFont="1" applyBorder="1" applyAlignment="1">
      <alignment horizontal="center" vertical="center" wrapText="1"/>
    </xf>
    <xf numFmtId="0" fontId="48" fillId="28" borderId="0" xfId="213" applyFont="1" applyFill="1" applyAlignment="1">
      <alignment vertical="center"/>
    </xf>
    <xf numFmtId="0" fontId="48" fillId="28" borderId="0" xfId="213" applyFont="1" applyFill="1" applyAlignment="1">
      <alignment horizontal="center" vertical="center"/>
    </xf>
    <xf numFmtId="0" fontId="57" fillId="37" borderId="45" xfId="0" applyFont="1" applyFill="1" applyBorder="1" applyAlignment="1">
      <alignment horizontal="center" vertical="center"/>
    </xf>
    <xf numFmtId="0" fontId="52" fillId="0" borderId="22" xfId="0" applyFont="1" applyBorder="1" applyAlignment="1">
      <alignment vertical="center" wrapText="1"/>
    </xf>
    <xf numFmtId="0" fontId="52" fillId="0" borderId="22" xfId="0" applyFont="1" applyBorder="1" applyAlignment="1">
      <alignment horizontal="center" vertical="center"/>
    </xf>
    <xf numFmtId="0" fontId="52" fillId="0" borderId="46" xfId="0" applyFont="1" applyBorder="1" applyAlignment="1">
      <alignment horizontal="left" vertical="center" wrapText="1" shrinkToFit="1"/>
    </xf>
    <xf numFmtId="0" fontId="52" fillId="0" borderId="46" xfId="0" applyFont="1" applyBorder="1" applyAlignment="1">
      <alignment horizontal="center" vertical="center" wrapText="1"/>
    </xf>
    <xf numFmtId="0" fontId="52" fillId="0" borderId="46" xfId="0" applyFont="1" applyBorder="1" applyAlignment="1">
      <alignment horizontal="center" vertical="center" wrapText="1" shrinkToFit="1"/>
    </xf>
    <xf numFmtId="0" fontId="52" fillId="0" borderId="46" xfId="0" applyFont="1" applyBorder="1" applyAlignment="1">
      <alignment vertical="center" wrapText="1" shrinkToFit="1"/>
    </xf>
    <xf numFmtId="0" fontId="52" fillId="0" borderId="46" xfId="0" applyFont="1" applyBorder="1" applyAlignment="1">
      <alignment horizontal="center" vertical="center"/>
    </xf>
    <xf numFmtId="0" fontId="52" fillId="0" borderId="47" xfId="0" applyFont="1" applyBorder="1" applyAlignment="1">
      <alignment horizontal="left" vertical="center" wrapText="1" shrinkToFit="1"/>
    </xf>
    <xf numFmtId="0" fontId="52" fillId="0" borderId="47" xfId="0" applyFont="1" applyBorder="1" applyAlignment="1">
      <alignment horizontal="center" vertical="center" wrapText="1"/>
    </xf>
    <xf numFmtId="0" fontId="52" fillId="0" borderId="47" xfId="0" applyFont="1" applyBorder="1" applyAlignment="1">
      <alignment horizontal="center" vertical="center" wrapText="1" shrinkToFit="1"/>
    </xf>
    <xf numFmtId="0" fontId="52" fillId="0" borderId="47" xfId="0" applyFont="1" applyBorder="1" applyAlignment="1">
      <alignment horizontal="center" vertical="center"/>
    </xf>
    <xf numFmtId="0" fontId="40" fillId="0" borderId="31" xfId="139" applyFont="1" applyFill="1" applyBorder="1" applyAlignment="1">
      <alignment horizontal="center" vertical="center" wrapText="1"/>
    </xf>
    <xf numFmtId="0" fontId="40" fillId="0" borderId="22" xfId="139" applyFont="1" applyFill="1" applyBorder="1" applyAlignment="1">
      <alignment horizontal="center" vertical="center" wrapText="1"/>
    </xf>
    <xf numFmtId="1" fontId="40" fillId="0" borderId="41" xfId="136" applyNumberFormat="1" applyFont="1" applyFill="1" applyBorder="1" applyAlignment="1">
      <alignment horizontal="center" vertical="center"/>
    </xf>
    <xf numFmtId="183" fontId="47" fillId="0" borderId="22" xfId="230" applyNumberFormat="1" applyFont="1" applyBorder="1" applyAlignment="1">
      <alignment vertical="center"/>
    </xf>
    <xf numFmtId="183" fontId="40" fillId="0" borderId="22" xfId="160" applyNumberFormat="1" applyFont="1" applyFill="1" applyBorder="1" applyAlignment="1">
      <alignment horizontal="right" vertical="center" wrapText="1"/>
    </xf>
    <xf numFmtId="1" fontId="45" fillId="28" borderId="0" xfId="160" applyNumberFormat="1" applyFont="1" applyFill="1" applyBorder="1" applyAlignment="1">
      <alignment horizontal="center" vertical="center"/>
    </xf>
    <xf numFmtId="0" fontId="52" fillId="0" borderId="41" xfId="0" applyFont="1" applyBorder="1" applyAlignment="1">
      <alignment horizontal="center" vertical="center" wrapText="1"/>
    </xf>
    <xf numFmtId="0" fontId="40" fillId="0" borderId="46" xfId="139" applyFont="1" applyFill="1" applyBorder="1" applyAlignment="1">
      <alignment horizontal="center" vertical="center" wrapText="1"/>
    </xf>
    <xf numFmtId="1" fontId="40" fillId="0" borderId="46" xfId="136" applyNumberFormat="1" applyFont="1" applyFill="1" applyBorder="1" applyAlignment="1">
      <alignment horizontal="center" vertical="center"/>
    </xf>
    <xf numFmtId="183" fontId="47" fillId="0" borderId="46" xfId="230" applyNumberFormat="1" applyFont="1" applyBorder="1" applyAlignment="1">
      <alignment vertical="center"/>
    </xf>
    <xf numFmtId="183" fontId="40" fillId="0" borderId="46" xfId="160" applyNumberFormat="1" applyFont="1" applyFill="1" applyBorder="1" applyAlignment="1">
      <alignment horizontal="right" vertical="center" wrapText="1"/>
    </xf>
    <xf numFmtId="0" fontId="62" fillId="0" borderId="46" xfId="139" applyFont="1" applyFill="1" applyBorder="1" applyAlignment="1">
      <alignment horizontal="center" vertical="center" wrapText="1"/>
    </xf>
    <xf numFmtId="1" fontId="62" fillId="0" borderId="46" xfId="136" applyNumberFormat="1" applyFont="1" applyFill="1" applyBorder="1" applyAlignment="1">
      <alignment horizontal="center" vertical="center"/>
    </xf>
    <xf numFmtId="183" fontId="52" fillId="0" borderId="46" xfId="230" applyNumberFormat="1" applyFont="1" applyBorder="1" applyAlignment="1">
      <alignment vertical="center"/>
    </xf>
    <xf numFmtId="183" fontId="62" fillId="0" borderId="46" xfId="160" applyNumberFormat="1" applyFont="1" applyFill="1" applyBorder="1" applyAlignment="1">
      <alignment horizontal="right" vertical="center" wrapText="1"/>
    </xf>
    <xf numFmtId="0" fontId="52" fillId="43" borderId="46" xfId="0" applyFont="1" applyFill="1" applyBorder="1" applyAlignment="1">
      <alignment horizontal="left" vertical="center" wrapText="1" shrinkToFit="1"/>
    </xf>
    <xf numFmtId="0" fontId="52" fillId="43" borderId="46" xfId="0" applyFont="1" applyFill="1" applyBorder="1" applyAlignment="1">
      <alignment horizontal="center" vertical="center" wrapText="1"/>
    </xf>
    <xf numFmtId="0" fontId="52" fillId="43" borderId="46" xfId="0" applyFont="1" applyFill="1" applyBorder="1" applyAlignment="1">
      <alignment horizontal="center" vertical="center" wrapText="1" shrinkToFit="1"/>
    </xf>
    <xf numFmtId="0" fontId="52" fillId="43" borderId="46" xfId="0" applyFont="1" applyFill="1" applyBorder="1" applyAlignment="1">
      <alignment horizontal="center" vertical="center"/>
    </xf>
    <xf numFmtId="0" fontId="62" fillId="43" borderId="46" xfId="139" applyFont="1" applyFill="1" applyBorder="1" applyAlignment="1">
      <alignment horizontal="center" vertical="center" wrapText="1"/>
    </xf>
    <xf numFmtId="1" fontId="62" fillId="43" borderId="46" xfId="136" applyNumberFormat="1" applyFont="1" applyFill="1" applyBorder="1" applyAlignment="1">
      <alignment horizontal="center" vertical="center"/>
    </xf>
    <xf numFmtId="183" fontId="52" fillId="43" borderId="46" xfId="230" applyNumberFormat="1" applyFont="1" applyFill="1" applyBorder="1" applyAlignment="1">
      <alignment vertical="center"/>
    </xf>
    <xf numFmtId="183" fontId="62" fillId="43" borderId="46" xfId="160" applyNumberFormat="1" applyFont="1" applyFill="1" applyBorder="1" applyAlignment="1">
      <alignment horizontal="right" vertical="center" wrapText="1"/>
    </xf>
    <xf numFmtId="0" fontId="52" fillId="43" borderId="46" xfId="0" applyFont="1" applyFill="1" applyBorder="1" applyAlignment="1">
      <alignment vertical="center" wrapText="1"/>
    </xf>
    <xf numFmtId="0" fontId="52" fillId="43" borderId="47" xfId="0" applyFont="1" applyFill="1" applyBorder="1" applyAlignment="1">
      <alignment horizontal="left" vertical="center" wrapText="1" shrinkToFit="1"/>
    </xf>
    <xf numFmtId="0" fontId="52" fillId="43" borderId="47" xfId="0" applyFont="1" applyFill="1" applyBorder="1" applyAlignment="1">
      <alignment horizontal="center" vertical="center" wrapText="1"/>
    </xf>
    <xf numFmtId="0" fontId="52" fillId="43" borderId="47" xfId="0" applyFont="1" applyFill="1" applyBorder="1" applyAlignment="1">
      <alignment horizontal="center" vertical="center" wrapText="1" shrinkToFit="1"/>
    </xf>
    <xf numFmtId="0" fontId="52" fillId="43" borderId="47" xfId="0" applyFont="1" applyFill="1" applyBorder="1" applyAlignment="1">
      <alignment horizontal="center" vertical="center"/>
    </xf>
    <xf numFmtId="0" fontId="62" fillId="43" borderId="47" xfId="139" applyFont="1" applyFill="1" applyBorder="1" applyAlignment="1">
      <alignment horizontal="center" vertical="center" wrapText="1"/>
    </xf>
    <xf numFmtId="1" fontId="62" fillId="43" borderId="47" xfId="136" applyNumberFormat="1" applyFont="1" applyFill="1" applyBorder="1" applyAlignment="1">
      <alignment horizontal="center" vertical="center"/>
    </xf>
    <xf numFmtId="183" fontId="52" fillId="43" borderId="47" xfId="230" applyNumberFormat="1" applyFont="1" applyFill="1" applyBorder="1" applyAlignment="1">
      <alignment vertical="center"/>
    </xf>
    <xf numFmtId="183" fontId="62" fillId="43" borderId="47" xfId="160" applyNumberFormat="1" applyFont="1" applyFill="1" applyBorder="1" applyAlignment="1">
      <alignment horizontal="right" vertical="center" wrapText="1"/>
    </xf>
    <xf numFmtId="0" fontId="62" fillId="44" borderId="21" xfId="0" applyFont="1" applyFill="1" applyBorder="1" applyAlignment="1">
      <alignment horizontal="left" vertical="center" shrinkToFit="1"/>
    </xf>
    <xf numFmtId="0" fontId="52" fillId="44" borderId="21" xfId="0" applyFont="1" applyFill="1" applyBorder="1" applyAlignment="1">
      <alignment horizontal="center" vertical="center"/>
    </xf>
    <xf numFmtId="0" fontId="52" fillId="44" borderId="21" xfId="0" applyFont="1" applyFill="1" applyBorder="1" applyAlignment="1">
      <alignment horizontal="center" vertical="center" shrinkToFit="1"/>
    </xf>
    <xf numFmtId="0" fontId="52" fillId="44" borderId="21" xfId="0" applyFont="1" applyFill="1" applyBorder="1" applyAlignment="1">
      <alignment horizontal="center" vertical="center" wrapText="1"/>
    </xf>
    <xf numFmtId="0" fontId="62" fillId="44" borderId="21" xfId="139" applyFont="1" applyFill="1" applyBorder="1" applyAlignment="1">
      <alignment horizontal="center" vertical="center" wrapText="1"/>
    </xf>
    <xf numFmtId="1" fontId="62" fillId="44" borderId="21" xfId="136" applyNumberFormat="1" applyFont="1" applyFill="1" applyBorder="1" applyAlignment="1">
      <alignment horizontal="center" vertical="center"/>
    </xf>
    <xf numFmtId="183" fontId="52" fillId="44" borderId="21" xfId="230" applyNumberFormat="1" applyFont="1" applyFill="1" applyBorder="1" applyAlignment="1">
      <alignment vertical="center"/>
    </xf>
    <xf numFmtId="183" fontId="62" fillId="44" borderId="21" xfId="160" applyNumberFormat="1" applyFont="1" applyFill="1" applyBorder="1" applyAlignment="1">
      <alignment horizontal="right" vertical="center" wrapText="1"/>
    </xf>
    <xf numFmtId="0" fontId="52" fillId="44" borderId="21" xfId="0" applyFont="1" applyFill="1" applyBorder="1" applyAlignment="1">
      <alignment horizontal="left" vertical="center" shrinkToFit="1"/>
    </xf>
    <xf numFmtId="0" fontId="62" fillId="0" borderId="21" xfId="139" applyFont="1" applyBorder="1" applyAlignment="1">
      <alignment horizontal="center" vertical="center"/>
    </xf>
    <xf numFmtId="3" fontId="62" fillId="0" borderId="28" xfId="139" applyNumberFormat="1" applyFont="1" applyBorder="1" applyAlignment="1">
      <alignment horizontal="center" vertical="center"/>
    </xf>
    <xf numFmtId="0" fontId="62" fillId="0" borderId="38" xfId="213" applyFont="1" applyBorder="1" applyAlignment="1">
      <alignment horizontal="center" vertical="center" wrapText="1"/>
    </xf>
    <xf numFmtId="0" fontId="62" fillId="0" borderId="29" xfId="213" applyFont="1" applyBorder="1" applyAlignment="1">
      <alignment horizontal="center" vertical="center"/>
    </xf>
    <xf numFmtId="183" fontId="62" fillId="0" borderId="21" xfId="190" applyNumberFormat="1" applyFont="1" applyFill="1" applyBorder="1" applyAlignment="1">
      <alignment horizontal="right" vertical="center"/>
    </xf>
    <xf numFmtId="183" fontId="62" fillId="0" borderId="21" xfId="213" applyNumberFormat="1" applyFont="1" applyBorder="1" applyAlignment="1">
      <alignment horizontal="right" vertical="center" wrapText="1"/>
    </xf>
    <xf numFmtId="0" fontId="40" fillId="26" borderId="22" xfId="212" applyFont="1" applyFill="1" applyBorder="1" applyAlignment="1">
      <alignment horizontal="center" vertical="center" wrapText="1"/>
    </xf>
    <xf numFmtId="0" fontId="40" fillId="26" borderId="24" xfId="212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36" borderId="40" xfId="139" applyFont="1" applyFill="1" applyBorder="1" applyAlignment="1">
      <alignment horizontal="center" vertical="center" wrapText="1"/>
    </xf>
    <xf numFmtId="0" fontId="48" fillId="36" borderId="0" xfId="139" applyFont="1" applyFill="1" applyBorder="1" applyAlignment="1">
      <alignment horizontal="center" vertical="center" wrapText="1"/>
    </xf>
    <xf numFmtId="16" fontId="86" fillId="39" borderId="0" xfId="1" applyNumberFormat="1" applyFont="1" applyFill="1" applyBorder="1" applyAlignment="1">
      <alignment horizontal="center" vertical="center" wrapText="1"/>
    </xf>
    <xf numFmtId="0" fontId="56" fillId="27" borderId="0" xfId="0" applyFont="1" applyFill="1" applyAlignment="1">
      <alignment horizontal="left" vertical="center" wrapText="1"/>
    </xf>
    <xf numFmtId="0" fontId="44" fillId="26" borderId="14" xfId="160" applyFont="1" applyFill="1" applyBorder="1" applyAlignment="1">
      <alignment horizontal="center" vertical="center" wrapText="1"/>
    </xf>
    <xf numFmtId="0" fontId="44" fillId="26" borderId="17" xfId="160" applyFont="1" applyFill="1" applyBorder="1" applyAlignment="1">
      <alignment horizontal="center" vertical="center" wrapText="1"/>
    </xf>
    <xf numFmtId="0" fontId="40" fillId="26" borderId="17" xfId="160" applyFont="1" applyFill="1" applyBorder="1" applyAlignment="1">
      <alignment horizontal="center" vertical="center" wrapText="1"/>
    </xf>
    <xf numFmtId="0" fontId="40" fillId="26" borderId="18" xfId="160" applyFont="1" applyFill="1" applyBorder="1" applyAlignment="1">
      <alignment horizontal="center" vertical="center" wrapText="1"/>
    </xf>
    <xf numFmtId="16" fontId="43" fillId="29" borderId="0" xfId="1" applyNumberFormat="1" applyFont="1" applyFill="1" applyBorder="1" applyAlignment="1">
      <alignment horizontal="center" vertical="center" wrapText="1"/>
    </xf>
    <xf numFmtId="0" fontId="41" fillId="26" borderId="21" xfId="212" applyFont="1" applyFill="1" applyBorder="1" applyAlignment="1">
      <alignment horizontal="center" vertical="center" wrapText="1"/>
    </xf>
    <xf numFmtId="0" fontId="41" fillId="26" borderId="22" xfId="212" applyFont="1" applyFill="1" applyBorder="1" applyAlignment="1">
      <alignment horizontal="center" vertical="center" wrapText="1"/>
    </xf>
    <xf numFmtId="0" fontId="40" fillId="26" borderId="21" xfId="211" applyFont="1" applyFill="1" applyBorder="1" applyAlignment="1">
      <alignment horizontal="center" vertical="center" wrapText="1"/>
    </xf>
    <xf numFmtId="0" fontId="40" fillId="26" borderId="22" xfId="211" applyFont="1" applyFill="1" applyBorder="1" applyAlignment="1">
      <alignment horizontal="center" vertical="center" wrapText="1"/>
    </xf>
    <xf numFmtId="0" fontId="40" fillId="26" borderId="21" xfId="212" applyFont="1" applyFill="1" applyBorder="1" applyAlignment="1">
      <alignment horizontal="center" vertical="center" wrapText="1"/>
    </xf>
    <xf numFmtId="0" fontId="70" fillId="37" borderId="0" xfId="0" applyFont="1" applyFill="1" applyBorder="1" applyAlignment="1">
      <alignment horizontal="center" vertical="center"/>
    </xf>
    <xf numFmtId="0" fontId="88" fillId="39" borderId="40" xfId="139" applyFont="1" applyFill="1" applyBorder="1" applyAlignment="1">
      <alignment horizontal="center" vertical="center" wrapText="1"/>
    </xf>
    <xf numFmtId="0" fontId="88" fillId="39" borderId="0" xfId="139" applyFont="1" applyFill="1" applyBorder="1" applyAlignment="1">
      <alignment horizontal="center" vertical="center" wrapText="1"/>
    </xf>
    <xf numFmtId="16" fontId="43" fillId="40" borderId="0" xfId="1" applyNumberFormat="1" applyFont="1" applyFill="1" applyBorder="1" applyAlignment="1">
      <alignment horizontal="center" vertical="center" wrapText="1"/>
    </xf>
    <xf numFmtId="0" fontId="48" fillId="40" borderId="40" xfId="139" applyFont="1" applyFill="1" applyBorder="1" applyAlignment="1">
      <alignment horizontal="center" vertical="center" wrapText="1"/>
    </xf>
    <xf numFmtId="0" fontId="48" fillId="40" borderId="0" xfId="139" applyFont="1" applyFill="1" applyBorder="1" applyAlignment="1">
      <alignment horizontal="center" vertical="center" wrapText="1"/>
    </xf>
    <xf numFmtId="16" fontId="52" fillId="41" borderId="0" xfId="1" applyNumberFormat="1" applyFont="1" applyFill="1" applyBorder="1" applyAlignment="1">
      <alignment horizontal="center" vertical="center" wrapText="1"/>
    </xf>
    <xf numFmtId="0" fontId="92" fillId="42" borderId="40" xfId="139" applyFont="1" applyFill="1" applyBorder="1" applyAlignment="1">
      <alignment horizontal="center" vertical="center" wrapText="1"/>
    </xf>
    <xf numFmtId="0" fontId="92" fillId="42" borderId="0" xfId="139" applyFont="1" applyFill="1" applyBorder="1" applyAlignment="1">
      <alignment horizontal="center" vertical="center" wrapText="1"/>
    </xf>
    <xf numFmtId="0" fontId="89" fillId="41" borderId="40" xfId="139" applyFont="1" applyFill="1" applyBorder="1" applyAlignment="1">
      <alignment horizontal="center" vertical="center" wrapText="1"/>
    </xf>
    <xf numFmtId="0" fontId="89" fillId="41" borderId="0" xfId="139" applyFont="1" applyFill="1" applyBorder="1" applyAlignment="1">
      <alignment horizontal="center" vertical="center" wrapText="1"/>
    </xf>
    <xf numFmtId="16" fontId="90" fillId="42" borderId="0" xfId="1" applyNumberFormat="1" applyFont="1" applyFill="1" applyBorder="1" applyAlignment="1">
      <alignment horizontal="center" vertical="center" wrapText="1"/>
    </xf>
    <xf numFmtId="0" fontId="44" fillId="26" borderId="46" xfId="213" applyFont="1" applyFill="1" applyBorder="1" applyAlignment="1">
      <alignment horizontal="center" vertical="center" wrapText="1"/>
    </xf>
    <xf numFmtId="0" fontId="40" fillId="26" borderId="29" xfId="213" applyFont="1" applyFill="1" applyBorder="1" applyAlignment="1">
      <alignment horizontal="center" vertical="center" wrapText="1"/>
    </xf>
    <xf numFmtId="0" fontId="40" fillId="26" borderId="21" xfId="213" applyFont="1" applyFill="1" applyBorder="1" applyAlignment="1">
      <alignment horizontal="center" vertical="center" wrapText="1"/>
    </xf>
    <xf numFmtId="16" fontId="43" fillId="29" borderId="25" xfId="1" applyNumberFormat="1" applyFont="1" applyFill="1" applyBorder="1" applyAlignment="1">
      <alignment horizontal="center" vertical="center" wrapText="1"/>
    </xf>
    <xf numFmtId="0" fontId="48" fillId="36" borderId="1" xfId="139" applyFont="1" applyFill="1" applyBorder="1" applyAlignment="1">
      <alignment horizontal="center" vertical="center" wrapText="1"/>
    </xf>
    <xf numFmtId="0" fontId="40" fillId="0" borderId="32" xfId="220" applyFont="1" applyBorder="1" applyAlignment="1">
      <alignment horizontal="center" vertical="center" wrapText="1"/>
    </xf>
    <xf numFmtId="0" fontId="40" fillId="26" borderId="23" xfId="211" applyFont="1" applyFill="1" applyBorder="1" applyAlignment="1">
      <alignment horizontal="center" vertical="center" wrapText="1"/>
    </xf>
    <xf numFmtId="0" fontId="40" fillId="26" borderId="24" xfId="211" applyFont="1" applyFill="1" applyBorder="1" applyAlignment="1">
      <alignment horizontal="center" vertical="center" wrapText="1"/>
    </xf>
    <xf numFmtId="0" fontId="57" fillId="37" borderId="28" xfId="0" applyFont="1" applyFill="1" applyBorder="1" applyAlignment="1">
      <alignment horizontal="center" vertical="center"/>
    </xf>
    <xf numFmtId="0" fontId="57" fillId="37" borderId="45" xfId="0" applyFont="1" applyFill="1" applyBorder="1" applyAlignment="1">
      <alignment horizontal="center" vertical="center"/>
    </xf>
    <xf numFmtId="0" fontId="57" fillId="37" borderId="29" xfId="0" applyFont="1" applyFill="1" applyBorder="1" applyAlignment="1">
      <alignment horizontal="center" vertical="center"/>
    </xf>
    <xf numFmtId="0" fontId="43" fillId="29" borderId="22" xfId="139" applyFont="1" applyFill="1" applyBorder="1" applyAlignment="1">
      <alignment horizontal="center" vertical="center" wrapText="1"/>
    </xf>
    <xf numFmtId="0" fontId="43" fillId="29" borderId="24" xfId="139" applyFont="1" applyFill="1" applyBorder="1" applyAlignment="1">
      <alignment horizontal="center" vertical="center" wrapText="1"/>
    </xf>
    <xf numFmtId="16" fontId="49" fillId="29" borderId="0" xfId="1" applyNumberFormat="1" applyFont="1" applyFill="1" applyBorder="1" applyAlignment="1">
      <alignment horizontal="center" vertical="center" wrapText="1"/>
    </xf>
    <xf numFmtId="0" fontId="62" fillId="26" borderId="17" xfId="160" applyFont="1" applyFill="1" applyBorder="1" applyAlignment="1">
      <alignment horizontal="center" vertical="center" wrapText="1"/>
    </xf>
    <xf numFmtId="0" fontId="62" fillId="26" borderId="37" xfId="212" applyFont="1" applyFill="1" applyBorder="1" applyAlignment="1">
      <alignment horizontal="center" vertical="center"/>
    </xf>
    <xf numFmtId="0" fontId="62" fillId="26" borderId="19" xfId="160" applyFont="1" applyFill="1" applyBorder="1" applyAlignment="1">
      <alignment horizontal="center" vertical="center" wrapText="1"/>
    </xf>
    <xf numFmtId="0" fontId="62" fillId="26" borderId="27" xfId="160" applyFont="1" applyFill="1" applyBorder="1" applyAlignment="1">
      <alignment horizontal="center" vertical="center" wrapText="1"/>
    </xf>
    <xf numFmtId="0" fontId="67" fillId="26" borderId="17" xfId="160" applyFont="1" applyFill="1" applyBorder="1" applyAlignment="1">
      <alignment horizontal="center" vertical="center" wrapText="1"/>
    </xf>
    <xf numFmtId="0" fontId="67" fillId="26" borderId="27" xfId="160" applyFont="1" applyFill="1" applyBorder="1" applyAlignment="1">
      <alignment horizontal="center" vertical="center" wrapText="1"/>
    </xf>
    <xf numFmtId="0" fontId="81" fillId="29" borderId="25" xfId="226" applyFont="1" applyFill="1" applyBorder="1" applyAlignment="1">
      <alignment horizontal="center" vertical="center"/>
    </xf>
    <xf numFmtId="0" fontId="66" fillId="38" borderId="41" xfId="226" applyFont="1" applyFill="1" applyBorder="1" applyAlignment="1">
      <alignment horizontal="center" vertical="center" wrapText="1"/>
    </xf>
    <xf numFmtId="0" fontId="66" fillId="38" borderId="40" xfId="226" applyFont="1" applyFill="1" applyBorder="1" applyAlignment="1">
      <alignment horizontal="center" vertical="center" wrapText="1"/>
    </xf>
    <xf numFmtId="0" fontId="66" fillId="38" borderId="31" xfId="226" applyFont="1" applyFill="1" applyBorder="1" applyAlignment="1">
      <alignment horizontal="center" vertical="center" wrapText="1"/>
    </xf>
    <xf numFmtId="0" fontId="82" fillId="0" borderId="41" xfId="226" applyFont="1" applyBorder="1" applyAlignment="1">
      <alignment horizontal="center" vertical="center" wrapText="1"/>
    </xf>
    <xf numFmtId="0" fontId="82" fillId="0" borderId="40" xfId="226" applyFont="1" applyBorder="1" applyAlignment="1">
      <alignment horizontal="center" vertical="center" wrapText="1"/>
    </xf>
    <xf numFmtId="0" fontId="82" fillId="0" borderId="31" xfId="226" applyFont="1" applyBorder="1" applyAlignment="1">
      <alignment horizontal="center" vertical="center" wrapText="1"/>
    </xf>
    <xf numFmtId="9" fontId="42" fillId="0" borderId="22" xfId="227" applyFont="1" applyBorder="1" applyAlignment="1">
      <alignment horizontal="center" vertical="center"/>
    </xf>
    <xf numFmtId="9" fontId="42" fillId="0" borderId="24" xfId="227" applyFont="1" applyBorder="1" applyAlignment="1">
      <alignment horizontal="center" vertical="center"/>
    </xf>
    <xf numFmtId="0" fontId="42" fillId="0" borderId="22" xfId="226" applyBorder="1" applyAlignment="1">
      <alignment horizontal="center" vertical="center" wrapText="1"/>
    </xf>
    <xf numFmtId="0" fontId="42" fillId="0" borderId="24" xfId="226" applyBorder="1" applyAlignment="1">
      <alignment horizontal="center" vertical="center" wrapText="1"/>
    </xf>
    <xf numFmtId="184" fontId="42" fillId="0" borderId="22" xfId="226" applyNumberFormat="1" applyBorder="1" applyAlignment="1">
      <alignment horizontal="center" vertical="center" wrapText="1"/>
    </xf>
    <xf numFmtId="184" fontId="42" fillId="0" borderId="24" xfId="226" applyNumberFormat="1" applyBorder="1" applyAlignment="1">
      <alignment horizontal="center" vertical="center" wrapText="1"/>
    </xf>
    <xf numFmtId="3" fontId="42" fillId="0" borderId="22" xfId="226" applyNumberFormat="1" applyBorder="1" applyAlignment="1">
      <alignment horizontal="center" vertical="center" wrapText="1"/>
    </xf>
    <xf numFmtId="3" fontId="42" fillId="0" borderId="24" xfId="226" applyNumberFormat="1" applyBorder="1" applyAlignment="1">
      <alignment horizontal="center" vertical="center" wrapText="1"/>
    </xf>
    <xf numFmtId="183" fontId="42" fillId="0" borderId="22" xfId="226" applyNumberFormat="1" applyBorder="1" applyAlignment="1">
      <alignment horizontal="center" vertical="center" wrapText="1"/>
    </xf>
    <xf numFmtId="183" fontId="42" fillId="0" borderId="24" xfId="226" applyNumberFormat="1" applyBorder="1" applyAlignment="1">
      <alignment horizontal="center" vertical="center" wrapText="1"/>
    </xf>
    <xf numFmtId="183" fontId="42" fillId="0" borderId="22" xfId="226" applyNumberFormat="1" applyBorder="1" applyAlignment="1">
      <alignment horizontal="center" vertical="center"/>
    </xf>
    <xf numFmtId="183" fontId="42" fillId="0" borderId="24" xfId="226" applyNumberFormat="1" applyBorder="1" applyAlignment="1">
      <alignment horizontal="center" vertical="center"/>
    </xf>
    <xf numFmtId="16" fontId="55" fillId="29" borderId="0" xfId="1" applyNumberFormat="1" applyFont="1" applyFill="1" applyBorder="1" applyAlignment="1">
      <alignment horizontal="center" vertical="center" wrapText="1"/>
    </xf>
    <xf numFmtId="0" fontId="72" fillId="0" borderId="0" xfId="0" applyFont="1" applyBorder="1" applyAlignment="1">
      <alignment horizontal="left" vertical="center" wrapText="1"/>
    </xf>
    <xf numFmtId="0" fontId="53" fillId="26" borderId="21" xfId="160" applyFont="1" applyFill="1" applyBorder="1" applyAlignment="1">
      <alignment horizontal="center" vertical="center" wrapText="1"/>
    </xf>
    <xf numFmtId="0" fontId="63" fillId="26" borderId="21" xfId="160" applyFont="1" applyFill="1" applyBorder="1" applyAlignment="1">
      <alignment horizontal="center" vertical="center" wrapText="1"/>
    </xf>
    <xf numFmtId="0" fontId="53" fillId="26" borderId="21" xfId="212" applyFont="1" applyFill="1" applyBorder="1" applyAlignment="1">
      <alignment horizontal="center" vertical="center"/>
    </xf>
    <xf numFmtId="0" fontId="40" fillId="26" borderId="17" xfId="212" applyFont="1" applyFill="1" applyBorder="1" applyAlignment="1">
      <alignment horizontal="center" vertical="center"/>
    </xf>
    <xf numFmtId="0" fontId="40" fillId="26" borderId="27" xfId="212" applyFont="1" applyFill="1" applyBorder="1" applyAlignment="1">
      <alignment horizontal="center" vertical="center"/>
    </xf>
    <xf numFmtId="0" fontId="40" fillId="26" borderId="14" xfId="160" applyFont="1" applyFill="1" applyBorder="1" applyAlignment="1">
      <alignment horizontal="center" vertical="center" wrapText="1"/>
    </xf>
    <xf numFmtId="16" fontId="43" fillId="29" borderId="20" xfId="1" applyNumberFormat="1" applyFont="1" applyFill="1" applyBorder="1" applyAlignment="1">
      <alignment horizontal="center" vertical="center" wrapText="1"/>
    </xf>
    <xf numFmtId="0" fontId="40" fillId="26" borderId="19" xfId="160" applyFont="1" applyFill="1" applyBorder="1" applyAlignment="1">
      <alignment horizontal="center" vertical="center" wrapText="1"/>
    </xf>
    <xf numFmtId="0" fontId="40" fillId="26" borderId="42" xfId="16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40" fillId="26" borderId="43" xfId="160" applyFont="1" applyFill="1" applyBorder="1" applyAlignment="1">
      <alignment horizontal="center" vertical="center" wrapText="1"/>
    </xf>
    <xf numFmtId="0" fontId="40" fillId="26" borderId="44" xfId="160" applyFont="1" applyFill="1" applyBorder="1" applyAlignment="1">
      <alignment horizontal="center" vertical="center" wrapText="1"/>
    </xf>
    <xf numFmtId="0" fontId="70" fillId="37" borderId="21" xfId="0" applyFont="1" applyFill="1" applyBorder="1" applyAlignment="1">
      <alignment horizontal="center" vertical="center"/>
    </xf>
  </cellXfs>
  <cellStyles count="231">
    <cellStyle name="=C:\WINNT\SYSTEM32\COMMAND.COM" xfId="2" xr:uid="{00000000-0005-0000-0000-000000000000}"/>
    <cellStyle name="20% - Ênfase1 2" xfId="3" xr:uid="{00000000-0005-0000-0000-000001000000}"/>
    <cellStyle name="20% - Ênfase2 2" xfId="4" xr:uid="{00000000-0005-0000-0000-000002000000}"/>
    <cellStyle name="20% - Ênfase3 2" xfId="5" xr:uid="{00000000-0005-0000-0000-000003000000}"/>
    <cellStyle name="20% - Ênfase4 2" xfId="6" xr:uid="{00000000-0005-0000-0000-000004000000}"/>
    <cellStyle name="20% - Ênfase5 2" xfId="7" xr:uid="{00000000-0005-0000-0000-000005000000}"/>
    <cellStyle name="20% - Ênfase6 2" xfId="8" xr:uid="{00000000-0005-0000-0000-000006000000}"/>
    <cellStyle name="40% - Ênfase1 2" xfId="9" xr:uid="{00000000-0005-0000-0000-000007000000}"/>
    <cellStyle name="40% - Ênfase2 2" xfId="10" xr:uid="{00000000-0005-0000-0000-000008000000}"/>
    <cellStyle name="40% - Ênfase3 2" xfId="11" xr:uid="{00000000-0005-0000-0000-000009000000}"/>
    <cellStyle name="40% - Ênfase4 2" xfId="12" xr:uid="{00000000-0005-0000-0000-00000A000000}"/>
    <cellStyle name="40% - Ênfase5 2" xfId="13" xr:uid="{00000000-0005-0000-0000-00000B000000}"/>
    <cellStyle name="40% - Ênfase6 2" xfId="14" xr:uid="{00000000-0005-0000-0000-00000C000000}"/>
    <cellStyle name="60% - Ênfase1 2" xfId="15" xr:uid="{00000000-0005-0000-0000-00000D000000}"/>
    <cellStyle name="60% - Ênfase2 2" xfId="16" xr:uid="{00000000-0005-0000-0000-00000E000000}"/>
    <cellStyle name="60% - Ênfase3 2" xfId="17" xr:uid="{00000000-0005-0000-0000-00000F000000}"/>
    <cellStyle name="60% - Ênfase4 2" xfId="18" xr:uid="{00000000-0005-0000-0000-000010000000}"/>
    <cellStyle name="60% - Ênfase5 2" xfId="19" xr:uid="{00000000-0005-0000-0000-000011000000}"/>
    <cellStyle name="60% - Ênfase6 2" xfId="20" xr:uid="{00000000-0005-0000-0000-000012000000}"/>
    <cellStyle name="Array" xfId="21" xr:uid="{00000000-0005-0000-0000-000013000000}"/>
    <cellStyle name="Array Enter" xfId="22" xr:uid="{00000000-0005-0000-0000-000014000000}"/>
    <cellStyle name="Bom 2" xfId="23" xr:uid="{00000000-0005-0000-0000-000015000000}"/>
    <cellStyle name="Calc Currency (0)" xfId="24" xr:uid="{00000000-0005-0000-0000-000016000000}"/>
    <cellStyle name="Calc Currency (0) 2" xfId="112" xr:uid="{00000000-0005-0000-0000-000017000000}"/>
    <cellStyle name="Calc Currency (0) 2 2" xfId="167" xr:uid="{00000000-0005-0000-0000-000018000000}"/>
    <cellStyle name="Calc Currency (2)" xfId="25" xr:uid="{00000000-0005-0000-0000-000019000000}"/>
    <cellStyle name="Calc Currency (2) 2" xfId="113" xr:uid="{00000000-0005-0000-0000-00001A000000}"/>
    <cellStyle name="Calc Currency (2) 2 2" xfId="168" xr:uid="{00000000-0005-0000-0000-00001B000000}"/>
    <cellStyle name="Calc Percent (0)" xfId="26" xr:uid="{00000000-0005-0000-0000-00001C000000}"/>
    <cellStyle name="Calc Percent (0) 2" xfId="114" xr:uid="{00000000-0005-0000-0000-00001D000000}"/>
    <cellStyle name="Calc Percent (0) 2 2" xfId="169" xr:uid="{00000000-0005-0000-0000-00001E000000}"/>
    <cellStyle name="Calc Percent (1)" xfId="27" xr:uid="{00000000-0005-0000-0000-00001F000000}"/>
    <cellStyle name="Calc Percent (1) 2" xfId="115" xr:uid="{00000000-0005-0000-0000-000020000000}"/>
    <cellStyle name="Calc Percent (1) 2 2" xfId="170" xr:uid="{00000000-0005-0000-0000-000021000000}"/>
    <cellStyle name="Calc Percent (2)" xfId="28" xr:uid="{00000000-0005-0000-0000-000022000000}"/>
    <cellStyle name="Calc Percent (2) 2" xfId="116" xr:uid="{00000000-0005-0000-0000-000023000000}"/>
    <cellStyle name="Calc Percent (2) 2 2" xfId="171" xr:uid="{00000000-0005-0000-0000-000024000000}"/>
    <cellStyle name="Calc Units (0)" xfId="29" xr:uid="{00000000-0005-0000-0000-000025000000}"/>
    <cellStyle name="Calc Units (0) 2" xfId="117" xr:uid="{00000000-0005-0000-0000-000026000000}"/>
    <cellStyle name="Calc Units (0) 2 2" xfId="172" xr:uid="{00000000-0005-0000-0000-000027000000}"/>
    <cellStyle name="Calc Units (1)" xfId="30" xr:uid="{00000000-0005-0000-0000-000028000000}"/>
    <cellStyle name="Calc Units (1) 2" xfId="118" xr:uid="{00000000-0005-0000-0000-000029000000}"/>
    <cellStyle name="Calc Units (1) 2 2" xfId="173" xr:uid="{00000000-0005-0000-0000-00002A000000}"/>
    <cellStyle name="Calc Units (2)" xfId="31" xr:uid="{00000000-0005-0000-0000-00002B000000}"/>
    <cellStyle name="Calc Units (2) 2" xfId="119" xr:uid="{00000000-0005-0000-0000-00002C000000}"/>
    <cellStyle name="Calc Units (2) 2 2" xfId="174" xr:uid="{00000000-0005-0000-0000-00002D000000}"/>
    <cellStyle name="Cálculo 2" xfId="32" xr:uid="{00000000-0005-0000-0000-00002E000000}"/>
    <cellStyle name="Célula de Verificação 2" xfId="33" xr:uid="{00000000-0005-0000-0000-00002F000000}"/>
    <cellStyle name="Célula Vinculada 2" xfId="34" xr:uid="{00000000-0005-0000-0000-000030000000}"/>
    <cellStyle name="Comma [0]_MMAMACRO" xfId="35" xr:uid="{00000000-0005-0000-0000-000031000000}"/>
    <cellStyle name="Comma [00]" xfId="36" xr:uid="{00000000-0005-0000-0000-000032000000}"/>
    <cellStyle name="Comma [00] 2" xfId="120" xr:uid="{00000000-0005-0000-0000-000033000000}"/>
    <cellStyle name="Comma [00] 2 2" xfId="175" xr:uid="{00000000-0005-0000-0000-000034000000}"/>
    <cellStyle name="Comma_CompMacro" xfId="37" xr:uid="{00000000-0005-0000-0000-000035000000}"/>
    <cellStyle name="Comma0 - Modelo1" xfId="38" xr:uid="{00000000-0005-0000-0000-000036000000}"/>
    <cellStyle name="Comma0 - Style1" xfId="39" xr:uid="{00000000-0005-0000-0000-000037000000}"/>
    <cellStyle name="Comma1 - Modelo2" xfId="40" xr:uid="{00000000-0005-0000-0000-000038000000}"/>
    <cellStyle name="Comma1 - Style2" xfId="41" xr:uid="{00000000-0005-0000-0000-000039000000}"/>
    <cellStyle name="Currency [0]_aprescelular_REAL" xfId="42" xr:uid="{00000000-0005-0000-0000-00003A000000}"/>
    <cellStyle name="Currency [00]" xfId="43" xr:uid="{00000000-0005-0000-0000-00003B000000}"/>
    <cellStyle name="Currency [00] 2" xfId="121" xr:uid="{00000000-0005-0000-0000-00003C000000}"/>
    <cellStyle name="Currency [00] 2 2" xfId="176" xr:uid="{00000000-0005-0000-0000-00003D000000}"/>
    <cellStyle name="Currency_aprescelular_REAL" xfId="44" xr:uid="{00000000-0005-0000-0000-00003E000000}"/>
    <cellStyle name="Date Short" xfId="45" xr:uid="{00000000-0005-0000-0000-00003F000000}"/>
    <cellStyle name="Ênfase1 2" xfId="46" xr:uid="{00000000-0005-0000-0000-000040000000}"/>
    <cellStyle name="Ênfase2 2" xfId="47" xr:uid="{00000000-0005-0000-0000-000041000000}"/>
    <cellStyle name="Ênfase3 2" xfId="48" xr:uid="{00000000-0005-0000-0000-000042000000}"/>
    <cellStyle name="Ênfase4 2" xfId="49" xr:uid="{00000000-0005-0000-0000-000043000000}"/>
    <cellStyle name="Ênfase5 2" xfId="50" xr:uid="{00000000-0005-0000-0000-000044000000}"/>
    <cellStyle name="Ênfase6 2" xfId="51" xr:uid="{00000000-0005-0000-0000-000045000000}"/>
    <cellStyle name="Enter Currency (0)" xfId="52" xr:uid="{00000000-0005-0000-0000-000046000000}"/>
    <cellStyle name="Enter Currency (0) 2" xfId="122" xr:uid="{00000000-0005-0000-0000-000047000000}"/>
    <cellStyle name="Enter Currency (0) 2 2" xfId="177" xr:uid="{00000000-0005-0000-0000-000048000000}"/>
    <cellStyle name="Enter Currency (2)" xfId="53" xr:uid="{00000000-0005-0000-0000-000049000000}"/>
    <cellStyle name="Enter Currency (2) 2" xfId="123" xr:uid="{00000000-0005-0000-0000-00004A000000}"/>
    <cellStyle name="Enter Currency (2) 2 2" xfId="178" xr:uid="{00000000-0005-0000-0000-00004B000000}"/>
    <cellStyle name="Enter Units (0)" xfId="54" xr:uid="{00000000-0005-0000-0000-00004C000000}"/>
    <cellStyle name="Enter Units (0) 2" xfId="124" xr:uid="{00000000-0005-0000-0000-00004D000000}"/>
    <cellStyle name="Enter Units (0) 2 2" xfId="179" xr:uid="{00000000-0005-0000-0000-00004E000000}"/>
    <cellStyle name="Enter Units (1)" xfId="55" xr:uid="{00000000-0005-0000-0000-00004F000000}"/>
    <cellStyle name="Enter Units (1) 2" xfId="125" xr:uid="{00000000-0005-0000-0000-000050000000}"/>
    <cellStyle name="Enter Units (1) 2 2" xfId="180" xr:uid="{00000000-0005-0000-0000-000051000000}"/>
    <cellStyle name="Enter Units (2)" xfId="56" xr:uid="{00000000-0005-0000-0000-000052000000}"/>
    <cellStyle name="Enter Units (2) 2" xfId="126" xr:uid="{00000000-0005-0000-0000-000053000000}"/>
    <cellStyle name="Enter Units (2) 2 2" xfId="181" xr:uid="{00000000-0005-0000-0000-000054000000}"/>
    <cellStyle name="Entrada 2" xfId="57" xr:uid="{00000000-0005-0000-0000-000055000000}"/>
    <cellStyle name="Euro" xfId="58" xr:uid="{00000000-0005-0000-0000-000056000000}"/>
    <cellStyle name="Euro 2" xfId="127" xr:uid="{00000000-0005-0000-0000-000057000000}"/>
    <cellStyle name="Euro 2 2" xfId="182" xr:uid="{00000000-0005-0000-0000-000058000000}"/>
    <cellStyle name="Grey" xfId="59" xr:uid="{00000000-0005-0000-0000-000059000000}"/>
    <cellStyle name="Header1" xfId="60" xr:uid="{00000000-0005-0000-0000-00005A000000}"/>
    <cellStyle name="Header2" xfId="61" xr:uid="{00000000-0005-0000-0000-00005B000000}"/>
    <cellStyle name="Hiperlink 2" xfId="128" xr:uid="{00000000-0005-0000-0000-00005C000000}"/>
    <cellStyle name="Incorreto 2" xfId="62" xr:uid="{00000000-0005-0000-0000-00005D000000}"/>
    <cellStyle name="Indefinido" xfId="63" xr:uid="{00000000-0005-0000-0000-00005E000000}"/>
    <cellStyle name="Indefinido 2" xfId="129" xr:uid="{00000000-0005-0000-0000-00005F000000}"/>
    <cellStyle name="Indefinido 2 2" xfId="183" xr:uid="{00000000-0005-0000-0000-000060000000}"/>
    <cellStyle name="Input [yellow]" xfId="64" xr:uid="{00000000-0005-0000-0000-000061000000}"/>
    <cellStyle name="Lien hypertexte_PERSONAL" xfId="65" xr:uid="{00000000-0005-0000-0000-000062000000}"/>
    <cellStyle name="Link Currency (0)" xfId="66" xr:uid="{00000000-0005-0000-0000-000063000000}"/>
    <cellStyle name="Link Currency (0) 2" xfId="130" xr:uid="{00000000-0005-0000-0000-000064000000}"/>
    <cellStyle name="Link Currency (0) 2 2" xfId="184" xr:uid="{00000000-0005-0000-0000-000065000000}"/>
    <cellStyle name="Link Currency (2)" xfId="67" xr:uid="{00000000-0005-0000-0000-000066000000}"/>
    <cellStyle name="Link Currency (2) 2" xfId="131" xr:uid="{00000000-0005-0000-0000-000067000000}"/>
    <cellStyle name="Link Currency (2) 2 2" xfId="185" xr:uid="{00000000-0005-0000-0000-000068000000}"/>
    <cellStyle name="Link Units (0)" xfId="68" xr:uid="{00000000-0005-0000-0000-000069000000}"/>
    <cellStyle name="Link Units (0) 2" xfId="132" xr:uid="{00000000-0005-0000-0000-00006A000000}"/>
    <cellStyle name="Link Units (0) 2 2" xfId="186" xr:uid="{00000000-0005-0000-0000-00006B000000}"/>
    <cellStyle name="Link Units (1)" xfId="69" xr:uid="{00000000-0005-0000-0000-00006C000000}"/>
    <cellStyle name="Link Units (1) 2" xfId="133" xr:uid="{00000000-0005-0000-0000-00006D000000}"/>
    <cellStyle name="Link Units (1) 2 2" xfId="187" xr:uid="{00000000-0005-0000-0000-00006E000000}"/>
    <cellStyle name="Link Units (2)" xfId="70" xr:uid="{00000000-0005-0000-0000-00006F000000}"/>
    <cellStyle name="Link Units (2) 2" xfId="134" xr:uid="{00000000-0005-0000-0000-000070000000}"/>
    <cellStyle name="Link Units (2) 2 2" xfId="188" xr:uid="{00000000-0005-0000-0000-000071000000}"/>
    <cellStyle name="MacroCode" xfId="71" xr:uid="{00000000-0005-0000-0000-000072000000}"/>
    <cellStyle name="Mike" xfId="72" xr:uid="{00000000-0005-0000-0000-000073000000}"/>
    <cellStyle name="Mike 2" xfId="135" xr:uid="{00000000-0005-0000-0000-000074000000}"/>
    <cellStyle name="Mike 2 2" xfId="189" xr:uid="{00000000-0005-0000-0000-000075000000}"/>
    <cellStyle name="Millares_fch´98" xfId="73" xr:uid="{00000000-0005-0000-0000-000076000000}"/>
    <cellStyle name="Milliers [0]_#4-Cust Seg Cnt Map" xfId="74" xr:uid="{00000000-0005-0000-0000-000077000000}"/>
    <cellStyle name="Milliers_#4-Cust Seg Cnt Map" xfId="75" xr:uid="{00000000-0005-0000-0000-000078000000}"/>
    <cellStyle name="Moeda 2" xfId="76" xr:uid="{00000000-0005-0000-0000-000079000000}"/>
    <cellStyle name="Moeda 3" xfId="136" xr:uid="{00000000-0005-0000-0000-00007A000000}"/>
    <cellStyle name="Moeda 3 2" xfId="190" xr:uid="{00000000-0005-0000-0000-00007B000000}"/>
    <cellStyle name="Moeda 4" xfId="221" xr:uid="{00000000-0005-0000-0000-00007C000000}"/>
    <cellStyle name="Moeda 5" xfId="222" xr:uid="{00000000-0005-0000-0000-00007D000000}"/>
    <cellStyle name="Moeda0" xfId="77" xr:uid="{00000000-0005-0000-0000-00007E000000}"/>
    <cellStyle name="Moeda0 2" xfId="137" xr:uid="{00000000-0005-0000-0000-00007F000000}"/>
    <cellStyle name="Moeda0 2 2" xfId="191" xr:uid="{00000000-0005-0000-0000-000080000000}"/>
    <cellStyle name="Monétaire [0]_#4-Cust Seg Cnt Map" xfId="78" xr:uid="{00000000-0005-0000-0000-000081000000}"/>
    <cellStyle name="Monétaire_#4-Cust Seg Cnt Map" xfId="79" xr:uid="{00000000-0005-0000-0000-000082000000}"/>
    <cellStyle name="Neutra 2" xfId="80" xr:uid="{00000000-0005-0000-0000-000083000000}"/>
    <cellStyle name="Normal" xfId="0" builtinId="0"/>
    <cellStyle name="Normal - Style1" xfId="81" xr:uid="{00000000-0005-0000-0000-000085000000}"/>
    <cellStyle name="Normal - Style1 2" xfId="138" xr:uid="{00000000-0005-0000-0000-000086000000}"/>
    <cellStyle name="Normal - Style1 2 2" xfId="192" xr:uid="{00000000-0005-0000-0000-000087000000}"/>
    <cellStyle name="Normal 10" xfId="163" xr:uid="{00000000-0005-0000-0000-000088000000}"/>
    <cellStyle name="Normal 10 2" xfId="216" xr:uid="{00000000-0005-0000-0000-000089000000}"/>
    <cellStyle name="Normal 11" xfId="164" xr:uid="{00000000-0005-0000-0000-00008A000000}"/>
    <cellStyle name="Normal 11 2" xfId="217" xr:uid="{00000000-0005-0000-0000-00008B000000}"/>
    <cellStyle name="Normal 12" xfId="165" xr:uid="{00000000-0005-0000-0000-00008C000000}"/>
    <cellStyle name="Normal 12 2" xfId="218" xr:uid="{00000000-0005-0000-0000-00008D000000}"/>
    <cellStyle name="Normal 2" xfId="1" xr:uid="{00000000-0005-0000-0000-00008E000000}"/>
    <cellStyle name="Normal 2 2 2 2" xfId="228" xr:uid="{BA955A21-FFA1-495E-A14F-0B3E9B0E3DA3}"/>
    <cellStyle name="Normal 29" xfId="226" xr:uid="{F7BC08F7-E8C3-4863-B2F6-AB584B8726C2}"/>
    <cellStyle name="Normal 3" xfId="111" xr:uid="{00000000-0005-0000-0000-00008F000000}"/>
    <cellStyle name="Normal 3 2" xfId="166" xr:uid="{00000000-0005-0000-0000-000090000000}"/>
    <cellStyle name="Normal 30" xfId="229" xr:uid="{422156BC-87B5-4432-A531-208203CD136C}"/>
    <cellStyle name="Normal 4" xfId="157" xr:uid="{00000000-0005-0000-0000-000091000000}"/>
    <cellStyle name="Normal 4 2" xfId="210" xr:uid="{00000000-0005-0000-0000-000092000000}"/>
    <cellStyle name="Normal 5" xfId="158" xr:uid="{00000000-0005-0000-0000-000093000000}"/>
    <cellStyle name="Normal 5 2" xfId="211" xr:uid="{00000000-0005-0000-0000-000094000000}"/>
    <cellStyle name="Normal 6" xfId="159" xr:uid="{00000000-0005-0000-0000-000095000000}"/>
    <cellStyle name="Normal 6 2" xfId="212" xr:uid="{00000000-0005-0000-0000-000096000000}"/>
    <cellStyle name="Normal 7" xfId="160" xr:uid="{00000000-0005-0000-0000-000097000000}"/>
    <cellStyle name="Normal 7 2" xfId="213" xr:uid="{00000000-0005-0000-0000-000098000000}"/>
    <cellStyle name="Normal 8" xfId="161" xr:uid="{00000000-0005-0000-0000-000099000000}"/>
    <cellStyle name="Normal 8 2" xfId="214" xr:uid="{00000000-0005-0000-0000-00009A000000}"/>
    <cellStyle name="Normal 9" xfId="162" xr:uid="{00000000-0005-0000-0000-00009B000000}"/>
    <cellStyle name="Normal 9 2" xfId="215" xr:uid="{00000000-0005-0000-0000-00009C000000}"/>
    <cellStyle name="Normal 9 2 2" xfId="224" xr:uid="{7A791FD6-5AA4-4B62-A1EE-B9CD1FC1E37D}"/>
    <cellStyle name="Normal_Campanha Dia Mundial do Meio Ambiente MG - 04-06" xfId="220" xr:uid="{00000000-0005-0000-0000-00009D000000}"/>
    <cellStyle name="Normal_Campanha Dia Mundial do Meio Ambiente MG - 04-06 2" xfId="139" xr:uid="{00000000-0005-0000-0000-00009E000000}"/>
    <cellStyle name="Normal_Plan2" xfId="223" xr:uid="{B3B2AF05-68D8-4434-B6F2-FBC38D4DBB08}"/>
    <cellStyle name="Nota 2" xfId="82" xr:uid="{00000000-0005-0000-0000-00009F000000}"/>
    <cellStyle name="Nota 3" xfId="140" xr:uid="{00000000-0005-0000-0000-0000A0000000}"/>
    <cellStyle name="Nota 3 2" xfId="193" xr:uid="{00000000-0005-0000-0000-0000A1000000}"/>
    <cellStyle name="Percent [0]" xfId="83" xr:uid="{00000000-0005-0000-0000-0000A2000000}"/>
    <cellStyle name="Percent [0] 2" xfId="141" xr:uid="{00000000-0005-0000-0000-0000A3000000}"/>
    <cellStyle name="Percent [0] 2 2" xfId="194" xr:uid="{00000000-0005-0000-0000-0000A4000000}"/>
    <cellStyle name="Percent [00]" xfId="84" xr:uid="{00000000-0005-0000-0000-0000A5000000}"/>
    <cellStyle name="Percent [00] 2" xfId="142" xr:uid="{00000000-0005-0000-0000-0000A6000000}"/>
    <cellStyle name="Percent [00] 2 2" xfId="195" xr:uid="{00000000-0005-0000-0000-0000A7000000}"/>
    <cellStyle name="Percent [2]" xfId="85" xr:uid="{00000000-0005-0000-0000-0000A8000000}"/>
    <cellStyle name="Percent [2] 2" xfId="143" xr:uid="{00000000-0005-0000-0000-0000A9000000}"/>
    <cellStyle name="Percent [2] 2 2" xfId="196" xr:uid="{00000000-0005-0000-0000-0000AA000000}"/>
    <cellStyle name="Percent_PROGR" xfId="86" xr:uid="{00000000-0005-0000-0000-0000AB000000}"/>
    <cellStyle name="Percentual" xfId="87" xr:uid="{00000000-0005-0000-0000-0000AC000000}"/>
    <cellStyle name="Percentual 2" xfId="144" xr:uid="{00000000-0005-0000-0000-0000AD000000}"/>
    <cellStyle name="Percentual 2 2" xfId="197" xr:uid="{00000000-0005-0000-0000-0000AE000000}"/>
    <cellStyle name="Porcentagem" xfId="219" builtinId="5"/>
    <cellStyle name="Porcentagem 2" xfId="227" xr:uid="{8BCFB5E4-9C10-41BF-80E0-33FA95F776C1}"/>
    <cellStyle name="PrePop Currency (0)" xfId="88" xr:uid="{00000000-0005-0000-0000-0000B0000000}"/>
    <cellStyle name="PrePop Currency (0) 2" xfId="145" xr:uid="{00000000-0005-0000-0000-0000B1000000}"/>
    <cellStyle name="PrePop Currency (0) 2 2" xfId="198" xr:uid="{00000000-0005-0000-0000-0000B2000000}"/>
    <cellStyle name="PrePop Currency (2)" xfId="89" xr:uid="{00000000-0005-0000-0000-0000B3000000}"/>
    <cellStyle name="PrePop Currency (2) 2" xfId="146" xr:uid="{00000000-0005-0000-0000-0000B4000000}"/>
    <cellStyle name="PrePop Currency (2) 2 2" xfId="199" xr:uid="{00000000-0005-0000-0000-0000B5000000}"/>
    <cellStyle name="PrePop Units (0)" xfId="90" xr:uid="{00000000-0005-0000-0000-0000B6000000}"/>
    <cellStyle name="PrePop Units (0) 2" xfId="147" xr:uid="{00000000-0005-0000-0000-0000B7000000}"/>
    <cellStyle name="PrePop Units (0) 2 2" xfId="200" xr:uid="{00000000-0005-0000-0000-0000B8000000}"/>
    <cellStyle name="PrePop Units (1)" xfId="91" xr:uid="{00000000-0005-0000-0000-0000B9000000}"/>
    <cellStyle name="PrePop Units (1) 2" xfId="148" xr:uid="{00000000-0005-0000-0000-0000BA000000}"/>
    <cellStyle name="PrePop Units (1) 2 2" xfId="201" xr:uid="{00000000-0005-0000-0000-0000BB000000}"/>
    <cellStyle name="PrePop Units (2)" xfId="92" xr:uid="{00000000-0005-0000-0000-0000BC000000}"/>
    <cellStyle name="PrePop Units (2) 2" xfId="149" xr:uid="{00000000-0005-0000-0000-0000BD000000}"/>
    <cellStyle name="PrePop Units (2) 2 2" xfId="202" xr:uid="{00000000-0005-0000-0000-0000BE000000}"/>
    <cellStyle name="Red Text" xfId="93" xr:uid="{00000000-0005-0000-0000-0000BF000000}"/>
    <cellStyle name="Red Text 2" xfId="150" xr:uid="{00000000-0005-0000-0000-0000C0000000}"/>
    <cellStyle name="Red Text 2 2" xfId="203" xr:uid="{00000000-0005-0000-0000-0000C1000000}"/>
    <cellStyle name="Saída 2" xfId="94" xr:uid="{00000000-0005-0000-0000-0000C2000000}"/>
    <cellStyle name="Text Indent A" xfId="96" xr:uid="{00000000-0005-0000-0000-0000C3000000}"/>
    <cellStyle name="Text Indent B" xfId="97" xr:uid="{00000000-0005-0000-0000-0000C4000000}"/>
    <cellStyle name="Text Indent B 2" xfId="152" xr:uid="{00000000-0005-0000-0000-0000C5000000}"/>
    <cellStyle name="Text Indent B 2 2" xfId="205" xr:uid="{00000000-0005-0000-0000-0000C6000000}"/>
    <cellStyle name="Text Indent C" xfId="98" xr:uid="{00000000-0005-0000-0000-0000C7000000}"/>
    <cellStyle name="Text Indent C 2" xfId="153" xr:uid="{00000000-0005-0000-0000-0000C8000000}"/>
    <cellStyle name="Text Indent C 2 2" xfId="206" xr:uid="{00000000-0005-0000-0000-0000C9000000}"/>
    <cellStyle name="Texto de Aviso 2" xfId="99" xr:uid="{00000000-0005-0000-0000-0000CA000000}"/>
    <cellStyle name="Texto Explicativo 2" xfId="100" xr:uid="{00000000-0005-0000-0000-0000CB000000}"/>
    <cellStyle name="Título 1 2" xfId="102" xr:uid="{00000000-0005-0000-0000-0000CC000000}"/>
    <cellStyle name="Título 2 2" xfId="103" xr:uid="{00000000-0005-0000-0000-0000CD000000}"/>
    <cellStyle name="Título 3 2" xfId="104" xr:uid="{00000000-0005-0000-0000-0000CE000000}"/>
    <cellStyle name="Título 4 2" xfId="105" xr:uid="{00000000-0005-0000-0000-0000CF000000}"/>
    <cellStyle name="Título 5" xfId="101" xr:uid="{00000000-0005-0000-0000-0000D0000000}"/>
    <cellStyle name="TopGrey" xfId="106" xr:uid="{00000000-0005-0000-0000-0000D1000000}"/>
    <cellStyle name="Total 2" xfId="107" xr:uid="{00000000-0005-0000-0000-0000D2000000}"/>
    <cellStyle name="V¡rgula" xfId="108" xr:uid="{00000000-0005-0000-0000-0000D3000000}"/>
    <cellStyle name="V¡rgula 2" xfId="154" xr:uid="{00000000-0005-0000-0000-0000D4000000}"/>
    <cellStyle name="V¡rgula 2 2" xfId="207" xr:uid="{00000000-0005-0000-0000-0000D5000000}"/>
    <cellStyle name="Vírgula" xfId="230" builtinId="3"/>
    <cellStyle name="Vírgula 2" xfId="95" xr:uid="{00000000-0005-0000-0000-0000D6000000}"/>
    <cellStyle name="Vírgula 2 3" xfId="225" xr:uid="{E818B2B1-1B68-429D-8B0F-8470DCACF016}"/>
    <cellStyle name="Vírgula 3" xfId="151" xr:uid="{00000000-0005-0000-0000-0000D7000000}"/>
    <cellStyle name="Vírgula 3 2" xfId="204" xr:uid="{00000000-0005-0000-0000-0000D8000000}"/>
    <cellStyle name="Vírgula0" xfId="109" xr:uid="{00000000-0005-0000-0000-0000D9000000}"/>
    <cellStyle name="Vírgula0 2" xfId="155" xr:uid="{00000000-0005-0000-0000-0000DA000000}"/>
    <cellStyle name="Vírgula0 2 2" xfId="208" xr:uid="{00000000-0005-0000-0000-0000DB000000}"/>
    <cellStyle name="彡佊乒䱁弱佊乒䱁ㄸ⤱⤲吠䱁Ⱓ⌣尰㬩⡟刢∤⁜" xfId="110" xr:uid="{00000000-0005-0000-0000-0000DC000000}"/>
    <cellStyle name="彡佊乒䱁弱佊乒䱁ㄸ⤱⤲吠䱁Ⱓ⌣尰㬩⡟刢∤⁜ 2" xfId="156" xr:uid="{00000000-0005-0000-0000-0000DD000000}"/>
    <cellStyle name="彡佊乒䱁弱佊乒䱁ㄸ⤱⤲吠䱁Ⱓ⌣尰㬩⡟刢∤⁜ 2 2" xfId="209" xr:uid="{00000000-0005-0000-0000-0000DE000000}"/>
  </cellStyles>
  <dxfs count="4"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CCFF"/>
      <color rgb="FF0000FF"/>
      <color rgb="FF000099"/>
      <color rgb="FF9999FF"/>
      <color rgb="FF000066"/>
      <color rgb="FFCC990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jp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jpe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182692</xdr:colOff>
      <xdr:row>22</xdr:row>
      <xdr:rowOff>146957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9450A-3FD7-4BEE-8655-2B6BB7D4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057678" cy="3618593"/>
        </a:xfrm>
        <a:prstGeom prst="rect">
          <a:avLst/>
        </a:prstGeom>
      </xdr:spPr>
    </xdr:pic>
    <xdr:clientData/>
  </xdr:twoCellAnchor>
  <xdr:twoCellAnchor>
    <xdr:from>
      <xdr:col>2</xdr:col>
      <xdr:colOff>6349</xdr:colOff>
      <xdr:row>18</xdr:row>
      <xdr:rowOff>101599</xdr:rowOff>
    </xdr:from>
    <xdr:to>
      <xdr:col>5</xdr:col>
      <xdr:colOff>66674</xdr:colOff>
      <xdr:row>23</xdr:row>
      <xdr:rowOff>50800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46FF031-3C47-427E-9500-C2649AB91880}"/>
            </a:ext>
          </a:extLst>
        </xdr:cNvPr>
        <xdr:cNvSpPr txBox="1"/>
      </xdr:nvSpPr>
      <xdr:spPr>
        <a:xfrm>
          <a:off x="1224642" y="2944584"/>
          <a:ext cx="1891846" cy="734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 baseline="0">
              <a:solidFill>
                <a:sysClr val="windowText" lastClr="000000"/>
              </a:solidFill>
            </a:rPr>
            <a:t>2021</a:t>
          </a:r>
        </a:p>
      </xdr:txBody>
    </xdr:sp>
    <xdr:clientData/>
  </xdr:twoCellAnchor>
  <xdr:twoCellAnchor>
    <xdr:from>
      <xdr:col>0</xdr:col>
      <xdr:colOff>200479</xdr:colOff>
      <xdr:row>20</xdr:row>
      <xdr:rowOff>73027</xdr:rowOff>
    </xdr:from>
    <xdr:to>
      <xdr:col>2</xdr:col>
      <xdr:colOff>435429</xdr:colOff>
      <xdr:row>22</xdr:row>
      <xdr:rowOff>41275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0E26F6D-8FC7-4FE3-87A7-0B849131B41A}"/>
            </a:ext>
          </a:extLst>
        </xdr:cNvPr>
        <xdr:cNvSpPr txBox="1"/>
      </xdr:nvSpPr>
      <xdr:spPr>
        <a:xfrm>
          <a:off x="198665" y="3229884"/>
          <a:ext cx="1458685" cy="28302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1000" b="1">
              <a:solidFill>
                <a:sysClr val="windowText" lastClr="000000"/>
              </a:solidFill>
            </a:rPr>
            <a:t>Agosto</a:t>
          </a:r>
        </a:p>
      </xdr:txBody>
    </xdr:sp>
    <xdr:clientData/>
  </xdr:twoCellAnchor>
  <xdr:twoCellAnchor>
    <xdr:from>
      <xdr:col>1</xdr:col>
      <xdr:colOff>304800</xdr:colOff>
      <xdr:row>3</xdr:row>
      <xdr:rowOff>8865</xdr:rowOff>
    </xdr:from>
    <xdr:to>
      <xdr:col>5</xdr:col>
      <xdr:colOff>419101</xdr:colOff>
      <xdr:row>6</xdr:row>
      <xdr:rowOff>3414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17156680-684F-4BEF-AB90-6AA6937DA1AB}"/>
            </a:ext>
          </a:extLst>
        </xdr:cNvPr>
        <xdr:cNvSpPr txBox="1"/>
      </xdr:nvSpPr>
      <xdr:spPr>
        <a:xfrm>
          <a:off x="914400" y="482394"/>
          <a:ext cx="2552701" cy="468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200" b="1">
              <a:solidFill>
                <a:schemeClr val="bg2">
                  <a:lumMod val="25000"/>
                </a:schemeClr>
              </a:solidFill>
            </a:rPr>
            <a:t>Dia do Representante</a:t>
          </a:r>
          <a:r>
            <a:rPr lang="pt-BR" sz="1200" b="1" baseline="0">
              <a:solidFill>
                <a:schemeClr val="bg2">
                  <a:lumMod val="25000"/>
                </a:schemeClr>
              </a:solidFill>
            </a:rPr>
            <a:t> Comercial</a:t>
          </a:r>
        </a:p>
        <a:p>
          <a:pPr algn="ctr"/>
          <a:r>
            <a:rPr lang="pt-BR" sz="1200" b="1" u="sng" baseline="0">
              <a:solidFill>
                <a:schemeClr val="bg2">
                  <a:lumMod val="25000"/>
                </a:schemeClr>
              </a:solidFill>
            </a:rPr>
            <a:t>01/10</a:t>
          </a:r>
          <a:endParaRPr lang="pt-BR" sz="1100" b="1" u="sng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42440</xdr:rowOff>
    </xdr:from>
    <xdr:ext cx="7444600" cy="602020"/>
    <xdr:pic>
      <xdr:nvPicPr>
        <xdr:cNvPr id="2" name="Imagem 1">
          <a:extLst>
            <a:ext uri="{FF2B5EF4-FFF2-40B4-BE49-F238E27FC236}">
              <a16:creationId xmlns:a16="http://schemas.microsoft.com/office/drawing/2014/main" id="{8F9ACDEB-7E59-423F-8913-206918ADB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440"/>
          <a:ext cx="7444600" cy="602020"/>
        </a:xfrm>
        <a:prstGeom prst="rect">
          <a:avLst/>
        </a:prstGeom>
      </xdr:spPr>
    </xdr:pic>
    <xdr:clientData/>
  </xdr:oneCellAnchor>
  <xdr:twoCellAnchor editAs="absolute">
    <xdr:from>
      <xdr:col>1</xdr:col>
      <xdr:colOff>460224</xdr:colOff>
      <xdr:row>5</xdr:row>
      <xdr:rowOff>11240</xdr:rowOff>
    </xdr:from>
    <xdr:to>
      <xdr:col>3</xdr:col>
      <xdr:colOff>2321271</xdr:colOff>
      <xdr:row>5</xdr:row>
      <xdr:rowOff>1432516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ABF76336-2F2E-4025-AF4E-B6DC1DB2B35B}"/>
            </a:ext>
          </a:extLst>
        </xdr:cNvPr>
        <xdr:cNvGrpSpPr/>
      </xdr:nvGrpSpPr>
      <xdr:grpSpPr>
        <a:xfrm>
          <a:off x="537980" y="2141730"/>
          <a:ext cx="4115944" cy="1421276"/>
          <a:chOff x="2816679" y="4109357"/>
          <a:chExt cx="6283421" cy="2358443"/>
        </a:xfrm>
      </xdr:grpSpPr>
      <xdr:pic>
        <xdr:nvPicPr>
          <xdr:cNvPr id="12" name="Picture 2" descr="Resultado de imagem para nova brasil fm sp">
            <a:extLst>
              <a:ext uri="{FF2B5EF4-FFF2-40B4-BE49-F238E27FC236}">
                <a16:creationId xmlns:a16="http://schemas.microsoft.com/office/drawing/2014/main" id="{15752D5C-E6A6-4EC1-8C95-CE0F43DB24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4613" y="5035268"/>
            <a:ext cx="880998" cy="61728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agem 12">
            <a:extLst>
              <a:ext uri="{FF2B5EF4-FFF2-40B4-BE49-F238E27FC236}">
                <a16:creationId xmlns:a16="http://schemas.microsoft.com/office/drawing/2014/main" id="{58E85797-9E7C-47F3-A235-C478AE9A4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82461" y="5003468"/>
            <a:ext cx="616137" cy="6315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727DD83F-9728-453D-AE68-48443B2CD8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172006" y="5864977"/>
            <a:ext cx="555711" cy="579581"/>
          </a:xfrm>
          <a:prstGeom prst="rect">
            <a:avLst/>
          </a:prstGeom>
        </xdr:spPr>
      </xdr:pic>
      <xdr:pic>
        <xdr:nvPicPr>
          <xdr:cNvPr id="15" name="Imagem 14">
            <a:extLst>
              <a:ext uri="{FF2B5EF4-FFF2-40B4-BE49-F238E27FC236}">
                <a16:creationId xmlns:a16="http://schemas.microsoft.com/office/drawing/2014/main" id="{D598F954-32C5-42D4-A8E7-264E76260C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505963" y="5123812"/>
            <a:ext cx="692250" cy="526925"/>
          </a:xfrm>
          <a:prstGeom prst="rect">
            <a:avLst/>
          </a:prstGeom>
        </xdr:spPr>
      </xdr:pic>
      <xdr:pic>
        <xdr:nvPicPr>
          <xdr:cNvPr id="16" name="Imagem 15">
            <a:extLst>
              <a:ext uri="{FF2B5EF4-FFF2-40B4-BE49-F238E27FC236}">
                <a16:creationId xmlns:a16="http://schemas.microsoft.com/office/drawing/2014/main" id="{C84B9468-7A79-4536-BD10-A478B84007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2914765" y="4314393"/>
            <a:ext cx="776178" cy="264193"/>
          </a:xfrm>
          <a:prstGeom prst="rect">
            <a:avLst/>
          </a:prstGeom>
        </xdr:spPr>
      </xdr:pic>
      <xdr:pic>
        <xdr:nvPicPr>
          <xdr:cNvPr id="17" name="Picture 5">
            <a:extLst>
              <a:ext uri="{FF2B5EF4-FFF2-40B4-BE49-F238E27FC236}">
                <a16:creationId xmlns:a16="http://schemas.microsoft.com/office/drawing/2014/main" id="{63BE972A-68CA-49A4-9374-C4A5F6B13D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3880088" y="4177394"/>
            <a:ext cx="628521" cy="51097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8" name="Picture 6">
            <a:extLst>
              <a:ext uri="{FF2B5EF4-FFF2-40B4-BE49-F238E27FC236}">
                <a16:creationId xmlns:a16="http://schemas.microsoft.com/office/drawing/2014/main" id="{296E4B4B-0A20-4A97-BBF2-6BB30D01A8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697754" y="4192683"/>
            <a:ext cx="848428" cy="48039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9" name="Picture 3">
            <a:extLst>
              <a:ext uri="{FF2B5EF4-FFF2-40B4-BE49-F238E27FC236}">
                <a16:creationId xmlns:a16="http://schemas.microsoft.com/office/drawing/2014/main" id="{CDEFB1DB-5814-4F9A-9460-98CAB60917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2816679" y="5141082"/>
            <a:ext cx="1044343" cy="329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" name="Picture 2">
            <a:extLst>
              <a:ext uri="{FF2B5EF4-FFF2-40B4-BE49-F238E27FC236}">
                <a16:creationId xmlns:a16="http://schemas.microsoft.com/office/drawing/2014/main" id="{54809690-F68A-45FF-B336-5E47E32BED6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1830"/>
          <a:stretch/>
        </xdr:blipFill>
        <xdr:spPr bwMode="auto">
          <a:xfrm>
            <a:off x="2822465" y="5945899"/>
            <a:ext cx="1079014" cy="4177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Imagem 20" descr="Resultado de imagem para rÃ¡dio transcontinental sp">
            <a:extLst>
              <a:ext uri="{FF2B5EF4-FFF2-40B4-BE49-F238E27FC236}">
                <a16:creationId xmlns:a16="http://schemas.microsoft.com/office/drawing/2014/main" id="{7DBAF84B-BD1B-4FCD-A245-842D548FF4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05579" y="4946900"/>
            <a:ext cx="393867" cy="6630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Imagem 21" descr="Topo São Paulo">
            <a:extLst>
              <a:ext uri="{FF2B5EF4-FFF2-40B4-BE49-F238E27FC236}">
                <a16:creationId xmlns:a16="http://schemas.microsoft.com/office/drawing/2014/main" id="{AE777B53-82D7-43E4-A18B-F8E59B6607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35342" y="5974923"/>
            <a:ext cx="1024194" cy="35968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Imagem 22">
            <a:extLst>
              <a:ext uri="{FF2B5EF4-FFF2-40B4-BE49-F238E27FC236}">
                <a16:creationId xmlns:a16="http://schemas.microsoft.com/office/drawing/2014/main" id="{7E58CDB1-FD2E-42DD-AF64-6191193DB4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98244" y="5841734"/>
            <a:ext cx="848632" cy="6260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4" name="Imagem 23" descr="Uma imagem contendo desenho, comida&#10;&#10;Descrição gerada automaticamente">
            <a:extLst>
              <a:ext uri="{FF2B5EF4-FFF2-40B4-BE49-F238E27FC236}">
                <a16:creationId xmlns:a16="http://schemas.microsoft.com/office/drawing/2014/main" id="{34C266E2-E707-4BC5-86B5-40795FECD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74516" y="5895241"/>
            <a:ext cx="848428" cy="572559"/>
          </a:xfrm>
          <a:prstGeom prst="rect">
            <a:avLst/>
          </a:prstGeom>
        </xdr:spPr>
      </xdr:pic>
      <xdr:pic>
        <xdr:nvPicPr>
          <xdr:cNvPr id="25" name="Imagem 24" descr="Uma imagem contendo desenho, avião&#10;&#10;Descrição gerada automaticamente">
            <a:extLst>
              <a:ext uri="{FF2B5EF4-FFF2-40B4-BE49-F238E27FC236}">
                <a16:creationId xmlns:a16="http://schemas.microsoft.com/office/drawing/2014/main" id="{88B65F41-012F-4938-A5C6-915B29F7E75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1115" r="11115"/>
          <a:stretch/>
        </xdr:blipFill>
        <xdr:spPr>
          <a:xfrm>
            <a:off x="5735327" y="4109357"/>
            <a:ext cx="901334" cy="734786"/>
          </a:xfrm>
          <a:prstGeom prst="rect">
            <a:avLst/>
          </a:prstGeom>
        </xdr:spPr>
      </xdr:pic>
      <xdr:pic>
        <xdr:nvPicPr>
          <xdr:cNvPr id="26" name="Picture 2">
            <a:extLst>
              <a:ext uri="{FF2B5EF4-FFF2-40B4-BE49-F238E27FC236}">
                <a16:creationId xmlns:a16="http://schemas.microsoft.com/office/drawing/2014/main" id="{82A229FA-BECD-4F6D-B22D-485C8B9CB8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825805" y="4268951"/>
            <a:ext cx="1297346" cy="35507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Imagem 26">
            <a:extLst>
              <a:ext uri="{FF2B5EF4-FFF2-40B4-BE49-F238E27FC236}">
                <a16:creationId xmlns:a16="http://schemas.microsoft.com/office/drawing/2014/main" id="{3F1E3BDA-8441-4B7D-96F4-D0DEB4179A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13965" y="4150178"/>
            <a:ext cx="786135" cy="576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Imagem 27" descr="Rádio Trianon – Wikipédia, a enciclopédia livre">
            <a:extLst>
              <a:ext uri="{FF2B5EF4-FFF2-40B4-BE49-F238E27FC236}">
                <a16:creationId xmlns:a16="http://schemas.microsoft.com/office/drawing/2014/main" id="{B546DB37-BA04-44B5-AAAE-343E438B6F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95608" y="4980213"/>
            <a:ext cx="698754" cy="576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5</xdr:row>
      <xdr:rowOff>190500</xdr:rowOff>
    </xdr:from>
    <xdr:to>
      <xdr:col>8</xdr:col>
      <xdr:colOff>0</xdr:colOff>
      <xdr:row>5</xdr:row>
      <xdr:rowOff>530678</xdr:rowOff>
    </xdr:to>
    <xdr:sp macro="" textlink="">
      <xdr:nvSpPr>
        <xdr:cNvPr id="35" name="Retângulo 34">
          <a:extLst>
            <a:ext uri="{FF2B5EF4-FFF2-40B4-BE49-F238E27FC236}">
              <a16:creationId xmlns:a16="http://schemas.microsoft.com/office/drawing/2014/main" id="{243B2248-46F2-4015-A61C-453F06621DAB}"/>
            </a:ext>
          </a:extLst>
        </xdr:cNvPr>
        <xdr:cNvSpPr/>
      </xdr:nvSpPr>
      <xdr:spPr>
        <a:xfrm>
          <a:off x="6189890" y="2748643"/>
          <a:ext cx="3974645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6</xdr:row>
      <xdr:rowOff>190500</xdr:rowOff>
    </xdr:from>
    <xdr:to>
      <xdr:col>8</xdr:col>
      <xdr:colOff>0</xdr:colOff>
      <xdr:row>6</xdr:row>
      <xdr:rowOff>530678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89F6810A-13F2-4B99-AAE4-711E98BBCCF4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7</xdr:row>
      <xdr:rowOff>190500</xdr:rowOff>
    </xdr:from>
    <xdr:to>
      <xdr:col>8</xdr:col>
      <xdr:colOff>0</xdr:colOff>
      <xdr:row>7</xdr:row>
      <xdr:rowOff>530678</xdr:rowOff>
    </xdr:to>
    <xdr:sp macro="" textlink="">
      <xdr:nvSpPr>
        <xdr:cNvPr id="22" name="Retângulo 21">
          <a:extLst>
            <a:ext uri="{FF2B5EF4-FFF2-40B4-BE49-F238E27FC236}">
              <a16:creationId xmlns:a16="http://schemas.microsoft.com/office/drawing/2014/main" id="{0F18C790-D6C6-432B-85FE-D77A638B3DF6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8</xdr:row>
      <xdr:rowOff>190500</xdr:rowOff>
    </xdr:from>
    <xdr:to>
      <xdr:col>8</xdr:col>
      <xdr:colOff>0</xdr:colOff>
      <xdr:row>8</xdr:row>
      <xdr:rowOff>530678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46B0F299-6DED-4A7D-8C23-02C449A7B86A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9</xdr:row>
      <xdr:rowOff>190500</xdr:rowOff>
    </xdr:from>
    <xdr:to>
      <xdr:col>8</xdr:col>
      <xdr:colOff>0</xdr:colOff>
      <xdr:row>9</xdr:row>
      <xdr:rowOff>530678</xdr:rowOff>
    </xdr:to>
    <xdr:sp macro="" textlink="">
      <xdr:nvSpPr>
        <xdr:cNvPr id="24" name="Retângulo 23">
          <a:extLst>
            <a:ext uri="{FF2B5EF4-FFF2-40B4-BE49-F238E27FC236}">
              <a16:creationId xmlns:a16="http://schemas.microsoft.com/office/drawing/2014/main" id="{BC59CE10-C984-4C7A-A13E-6C1044245FEE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10</xdr:row>
      <xdr:rowOff>190500</xdr:rowOff>
    </xdr:from>
    <xdr:to>
      <xdr:col>8</xdr:col>
      <xdr:colOff>0</xdr:colOff>
      <xdr:row>10</xdr:row>
      <xdr:rowOff>530678</xdr:rowOff>
    </xdr:to>
    <xdr:sp macro="" textlink="">
      <xdr:nvSpPr>
        <xdr:cNvPr id="25" name="Retângulo 24">
          <a:extLst>
            <a:ext uri="{FF2B5EF4-FFF2-40B4-BE49-F238E27FC236}">
              <a16:creationId xmlns:a16="http://schemas.microsoft.com/office/drawing/2014/main" id="{55086A82-9303-459D-BBC1-E72D7570A00C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11</xdr:row>
      <xdr:rowOff>190500</xdr:rowOff>
    </xdr:from>
    <xdr:to>
      <xdr:col>8</xdr:col>
      <xdr:colOff>0</xdr:colOff>
      <xdr:row>11</xdr:row>
      <xdr:rowOff>530678</xdr:rowOff>
    </xdr:to>
    <xdr:sp macro="" textlink="">
      <xdr:nvSpPr>
        <xdr:cNvPr id="26" name="Retângulo 25">
          <a:extLst>
            <a:ext uri="{FF2B5EF4-FFF2-40B4-BE49-F238E27FC236}">
              <a16:creationId xmlns:a16="http://schemas.microsoft.com/office/drawing/2014/main" id="{D462E5D7-E98F-4CD0-B5F3-1175E5D2807A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12</xdr:row>
      <xdr:rowOff>190500</xdr:rowOff>
    </xdr:from>
    <xdr:to>
      <xdr:col>8</xdr:col>
      <xdr:colOff>0</xdr:colOff>
      <xdr:row>12</xdr:row>
      <xdr:rowOff>530678</xdr:rowOff>
    </xdr:to>
    <xdr:sp macro="" textlink="">
      <xdr:nvSpPr>
        <xdr:cNvPr id="27" name="Retângulo 26">
          <a:extLst>
            <a:ext uri="{FF2B5EF4-FFF2-40B4-BE49-F238E27FC236}">
              <a16:creationId xmlns:a16="http://schemas.microsoft.com/office/drawing/2014/main" id="{499B25FD-956C-448B-8FE3-ABB728E1D6CF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13</xdr:row>
      <xdr:rowOff>190500</xdr:rowOff>
    </xdr:from>
    <xdr:to>
      <xdr:col>8</xdr:col>
      <xdr:colOff>0</xdr:colOff>
      <xdr:row>13</xdr:row>
      <xdr:rowOff>530678</xdr:rowOff>
    </xdr:to>
    <xdr:sp macro="" textlink="">
      <xdr:nvSpPr>
        <xdr:cNvPr id="28" name="Retângulo 27">
          <a:extLst>
            <a:ext uri="{FF2B5EF4-FFF2-40B4-BE49-F238E27FC236}">
              <a16:creationId xmlns:a16="http://schemas.microsoft.com/office/drawing/2014/main" id="{6939A8F6-EDAA-4DA4-BE38-D3B2D7517FD7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14</xdr:row>
      <xdr:rowOff>190500</xdr:rowOff>
    </xdr:from>
    <xdr:to>
      <xdr:col>8</xdr:col>
      <xdr:colOff>0</xdr:colOff>
      <xdr:row>14</xdr:row>
      <xdr:rowOff>530678</xdr:rowOff>
    </xdr:to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83AB8ECA-6F94-46C5-97FD-5FB670154BAB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15</xdr:row>
      <xdr:rowOff>190500</xdr:rowOff>
    </xdr:from>
    <xdr:to>
      <xdr:col>8</xdr:col>
      <xdr:colOff>0</xdr:colOff>
      <xdr:row>15</xdr:row>
      <xdr:rowOff>530678</xdr:rowOff>
    </xdr:to>
    <xdr:sp macro="" textlink="">
      <xdr:nvSpPr>
        <xdr:cNvPr id="30" name="Retângulo 29">
          <a:extLst>
            <a:ext uri="{FF2B5EF4-FFF2-40B4-BE49-F238E27FC236}">
              <a16:creationId xmlns:a16="http://schemas.microsoft.com/office/drawing/2014/main" id="{CEE03958-209C-476F-B85F-C0B087777DE6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16</xdr:row>
      <xdr:rowOff>190500</xdr:rowOff>
    </xdr:from>
    <xdr:to>
      <xdr:col>8</xdr:col>
      <xdr:colOff>0</xdr:colOff>
      <xdr:row>16</xdr:row>
      <xdr:rowOff>530678</xdr:rowOff>
    </xdr:to>
    <xdr:sp macro="" textlink="">
      <xdr:nvSpPr>
        <xdr:cNvPr id="31" name="Retângulo 30">
          <a:extLst>
            <a:ext uri="{FF2B5EF4-FFF2-40B4-BE49-F238E27FC236}">
              <a16:creationId xmlns:a16="http://schemas.microsoft.com/office/drawing/2014/main" id="{46C61D41-BE73-4D4F-9A7F-5736B44C91E0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17</xdr:row>
      <xdr:rowOff>190500</xdr:rowOff>
    </xdr:from>
    <xdr:to>
      <xdr:col>8</xdr:col>
      <xdr:colOff>0</xdr:colOff>
      <xdr:row>17</xdr:row>
      <xdr:rowOff>530678</xdr:rowOff>
    </xdr:to>
    <xdr:sp macro="" textlink="">
      <xdr:nvSpPr>
        <xdr:cNvPr id="32" name="Retângulo 31">
          <a:extLst>
            <a:ext uri="{FF2B5EF4-FFF2-40B4-BE49-F238E27FC236}">
              <a16:creationId xmlns:a16="http://schemas.microsoft.com/office/drawing/2014/main" id="{28398705-1C0B-4BF0-8CAA-50DC35DCEC53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18</xdr:row>
      <xdr:rowOff>190500</xdr:rowOff>
    </xdr:from>
    <xdr:to>
      <xdr:col>8</xdr:col>
      <xdr:colOff>0</xdr:colOff>
      <xdr:row>18</xdr:row>
      <xdr:rowOff>530678</xdr:rowOff>
    </xdr:to>
    <xdr:sp macro="" textlink="">
      <xdr:nvSpPr>
        <xdr:cNvPr id="33" name="Retângulo 32">
          <a:extLst>
            <a:ext uri="{FF2B5EF4-FFF2-40B4-BE49-F238E27FC236}">
              <a16:creationId xmlns:a16="http://schemas.microsoft.com/office/drawing/2014/main" id="{3C194AAB-E455-4E27-A7AF-42EFBE7B67D5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19</xdr:row>
      <xdr:rowOff>190500</xdr:rowOff>
    </xdr:from>
    <xdr:to>
      <xdr:col>8</xdr:col>
      <xdr:colOff>0</xdr:colOff>
      <xdr:row>19</xdr:row>
      <xdr:rowOff>530678</xdr:rowOff>
    </xdr:to>
    <xdr:sp macro="" textlink="">
      <xdr:nvSpPr>
        <xdr:cNvPr id="34" name="Retângulo 33">
          <a:extLst>
            <a:ext uri="{FF2B5EF4-FFF2-40B4-BE49-F238E27FC236}">
              <a16:creationId xmlns:a16="http://schemas.microsoft.com/office/drawing/2014/main" id="{187E8796-01CC-4BA2-99EF-CBCA3644492E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20</xdr:row>
      <xdr:rowOff>190500</xdr:rowOff>
    </xdr:from>
    <xdr:to>
      <xdr:col>8</xdr:col>
      <xdr:colOff>0</xdr:colOff>
      <xdr:row>20</xdr:row>
      <xdr:rowOff>530678</xdr:rowOff>
    </xdr:to>
    <xdr:sp macro="" textlink="">
      <xdr:nvSpPr>
        <xdr:cNvPr id="37" name="Retângulo 36">
          <a:extLst>
            <a:ext uri="{FF2B5EF4-FFF2-40B4-BE49-F238E27FC236}">
              <a16:creationId xmlns:a16="http://schemas.microsoft.com/office/drawing/2014/main" id="{8DB24432-4173-4059-A6B7-C28D7F5381B3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21</xdr:row>
      <xdr:rowOff>190500</xdr:rowOff>
    </xdr:from>
    <xdr:to>
      <xdr:col>8</xdr:col>
      <xdr:colOff>0</xdr:colOff>
      <xdr:row>21</xdr:row>
      <xdr:rowOff>530678</xdr:rowOff>
    </xdr:to>
    <xdr:sp macro="" textlink="">
      <xdr:nvSpPr>
        <xdr:cNvPr id="38" name="Retângulo 37">
          <a:extLst>
            <a:ext uri="{FF2B5EF4-FFF2-40B4-BE49-F238E27FC236}">
              <a16:creationId xmlns:a16="http://schemas.microsoft.com/office/drawing/2014/main" id="{3861ED5E-4A9F-4176-8BAD-77A475B66E50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22</xdr:row>
      <xdr:rowOff>190500</xdr:rowOff>
    </xdr:from>
    <xdr:to>
      <xdr:col>8</xdr:col>
      <xdr:colOff>0</xdr:colOff>
      <xdr:row>22</xdr:row>
      <xdr:rowOff>530678</xdr:rowOff>
    </xdr:to>
    <xdr:sp macro="" textlink="">
      <xdr:nvSpPr>
        <xdr:cNvPr id="39" name="Retângulo 38">
          <a:extLst>
            <a:ext uri="{FF2B5EF4-FFF2-40B4-BE49-F238E27FC236}">
              <a16:creationId xmlns:a16="http://schemas.microsoft.com/office/drawing/2014/main" id="{5B241E1D-5E45-4ADF-AC3C-5598DFE92A70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23</xdr:row>
      <xdr:rowOff>190500</xdr:rowOff>
    </xdr:from>
    <xdr:to>
      <xdr:col>8</xdr:col>
      <xdr:colOff>0</xdr:colOff>
      <xdr:row>23</xdr:row>
      <xdr:rowOff>530678</xdr:rowOff>
    </xdr:to>
    <xdr:sp macro="" textlink="">
      <xdr:nvSpPr>
        <xdr:cNvPr id="40" name="Retângulo 39">
          <a:extLst>
            <a:ext uri="{FF2B5EF4-FFF2-40B4-BE49-F238E27FC236}">
              <a16:creationId xmlns:a16="http://schemas.microsoft.com/office/drawing/2014/main" id="{C122D152-192F-4ABB-9A19-903AB658AB3E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24</xdr:row>
      <xdr:rowOff>190500</xdr:rowOff>
    </xdr:from>
    <xdr:to>
      <xdr:col>8</xdr:col>
      <xdr:colOff>0</xdr:colOff>
      <xdr:row>24</xdr:row>
      <xdr:rowOff>530678</xdr:rowOff>
    </xdr:to>
    <xdr:sp macro="" textlink="">
      <xdr:nvSpPr>
        <xdr:cNvPr id="41" name="Retângulo 40">
          <a:extLst>
            <a:ext uri="{FF2B5EF4-FFF2-40B4-BE49-F238E27FC236}">
              <a16:creationId xmlns:a16="http://schemas.microsoft.com/office/drawing/2014/main" id="{8AC6D61C-08E3-4433-A8B3-15C230C0B990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25</xdr:row>
      <xdr:rowOff>190500</xdr:rowOff>
    </xdr:from>
    <xdr:to>
      <xdr:col>8</xdr:col>
      <xdr:colOff>0</xdr:colOff>
      <xdr:row>25</xdr:row>
      <xdr:rowOff>530678</xdr:rowOff>
    </xdr:to>
    <xdr:sp macro="" textlink="">
      <xdr:nvSpPr>
        <xdr:cNvPr id="42" name="Retângulo 41">
          <a:extLst>
            <a:ext uri="{FF2B5EF4-FFF2-40B4-BE49-F238E27FC236}">
              <a16:creationId xmlns:a16="http://schemas.microsoft.com/office/drawing/2014/main" id="{2D78EF91-8D96-4097-B140-AC7FE558C5DC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26</xdr:row>
      <xdr:rowOff>190500</xdr:rowOff>
    </xdr:from>
    <xdr:to>
      <xdr:col>8</xdr:col>
      <xdr:colOff>0</xdr:colOff>
      <xdr:row>26</xdr:row>
      <xdr:rowOff>530678</xdr:rowOff>
    </xdr:to>
    <xdr:sp macro="" textlink="">
      <xdr:nvSpPr>
        <xdr:cNvPr id="43" name="Retângulo 42">
          <a:extLst>
            <a:ext uri="{FF2B5EF4-FFF2-40B4-BE49-F238E27FC236}">
              <a16:creationId xmlns:a16="http://schemas.microsoft.com/office/drawing/2014/main" id="{FEBEFDCE-E203-4C46-A00C-FB08932C7AAB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161925</xdr:colOff>
      <xdr:row>27</xdr:row>
      <xdr:rowOff>190500</xdr:rowOff>
    </xdr:from>
    <xdr:to>
      <xdr:col>8</xdr:col>
      <xdr:colOff>0</xdr:colOff>
      <xdr:row>27</xdr:row>
      <xdr:rowOff>530678</xdr:rowOff>
    </xdr:to>
    <xdr:sp macro="" textlink="">
      <xdr:nvSpPr>
        <xdr:cNvPr id="44" name="Retângulo 43">
          <a:extLst>
            <a:ext uri="{FF2B5EF4-FFF2-40B4-BE49-F238E27FC236}">
              <a16:creationId xmlns:a16="http://schemas.microsoft.com/office/drawing/2014/main" id="{B06BCCF6-3B5C-44C5-BD0E-9946A3CA7337}"/>
            </a:ext>
          </a:extLst>
        </xdr:cNvPr>
        <xdr:cNvSpPr/>
      </xdr:nvSpPr>
      <xdr:spPr>
        <a:xfrm>
          <a:off x="9129033" y="2748643"/>
          <a:ext cx="6927396" cy="340178"/>
        </a:xfrm>
        <a:prstGeom prst="rect">
          <a:avLst/>
        </a:prstGeom>
        <a:pattFill prst="pct75">
          <a:fgClr>
            <a:schemeClr val="accent5">
              <a:lumMod val="75000"/>
            </a:schemeClr>
          </a:fgClr>
          <a:bgClr>
            <a:schemeClr val="bg1"/>
          </a:bgClr>
        </a:patt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335280</xdr:colOff>
      <xdr:row>5</xdr:row>
      <xdr:rowOff>441960</xdr:rowOff>
    </xdr:from>
    <xdr:to>
      <xdr:col>14</xdr:col>
      <xdr:colOff>866140</xdr:colOff>
      <xdr:row>5</xdr:row>
      <xdr:rowOff>762000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016240" y="2590800"/>
          <a:ext cx="3304540" cy="320040"/>
        </a:xfrm>
        <a:prstGeom prst="rect">
          <a:avLst/>
        </a:prstGeom>
        <a:pattFill prst="pct40">
          <a:fgClr>
            <a:schemeClr val="bg1">
              <a:lumMod val="85000"/>
            </a:schemeClr>
          </a:fgClr>
          <a:bgClr>
            <a:schemeClr val="bg1"/>
          </a:bgClr>
        </a:pattFill>
        <a:ln w="15875"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 baseline="0">
              <a:solidFill>
                <a:schemeClr val="tx2">
                  <a:lumMod val="50000"/>
                </a:schemeClr>
              </a:solidFill>
            </a:rPr>
            <a:t>Painel Estação Central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103675</xdr:colOff>
      <xdr:row>5</xdr:row>
      <xdr:rowOff>259441</xdr:rowOff>
    </xdr:from>
    <xdr:to>
      <xdr:col>9</xdr:col>
      <xdr:colOff>1415142</xdr:colOff>
      <xdr:row>5</xdr:row>
      <xdr:rowOff>671286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4F11604-BAD0-428D-B30E-00B5563C8A5D}"/>
            </a:ext>
          </a:extLst>
        </xdr:cNvPr>
        <xdr:cNvSpPr/>
      </xdr:nvSpPr>
      <xdr:spPr>
        <a:xfrm>
          <a:off x="13003247" y="2590798"/>
          <a:ext cx="4232467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2.1 milhões</a:t>
          </a:r>
        </a:p>
      </xdr:txBody>
    </xdr:sp>
    <xdr:clientData/>
  </xdr:twoCellAnchor>
  <xdr:twoCellAnchor>
    <xdr:from>
      <xdr:col>6</xdr:col>
      <xdr:colOff>101861</xdr:colOff>
      <xdr:row>6</xdr:row>
      <xdr:rowOff>194126</xdr:rowOff>
    </xdr:from>
    <xdr:to>
      <xdr:col>9</xdr:col>
      <xdr:colOff>1422401</xdr:colOff>
      <xdr:row>6</xdr:row>
      <xdr:rowOff>605971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550EE7FE-A58E-4482-BE38-43E92FA79D8E}"/>
            </a:ext>
          </a:extLst>
        </xdr:cNvPr>
        <xdr:cNvSpPr/>
      </xdr:nvSpPr>
      <xdr:spPr>
        <a:xfrm>
          <a:off x="12602291" y="3314696"/>
          <a:ext cx="4259680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900 mil</a:t>
          </a:r>
        </a:p>
      </xdr:txBody>
    </xdr:sp>
    <xdr:clientData/>
  </xdr:twoCellAnchor>
  <xdr:twoCellAnchor>
    <xdr:from>
      <xdr:col>6</xdr:col>
      <xdr:colOff>110931</xdr:colOff>
      <xdr:row>8</xdr:row>
      <xdr:rowOff>239483</xdr:rowOff>
    </xdr:from>
    <xdr:to>
      <xdr:col>9</xdr:col>
      <xdr:colOff>1426029</xdr:colOff>
      <xdr:row>8</xdr:row>
      <xdr:rowOff>651328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C6CB24A1-7C01-49F4-BECE-52EDA1AE17F4}"/>
            </a:ext>
          </a:extLst>
        </xdr:cNvPr>
        <xdr:cNvSpPr/>
      </xdr:nvSpPr>
      <xdr:spPr>
        <a:xfrm>
          <a:off x="12611361" y="4956626"/>
          <a:ext cx="4254238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2.4 milhões</a:t>
          </a:r>
        </a:p>
      </xdr:txBody>
    </xdr:sp>
    <xdr:clientData/>
  </xdr:twoCellAnchor>
  <xdr:twoCellAnchor>
    <xdr:from>
      <xdr:col>6</xdr:col>
      <xdr:colOff>74645</xdr:colOff>
      <xdr:row>11</xdr:row>
      <xdr:rowOff>221341</xdr:rowOff>
    </xdr:from>
    <xdr:to>
      <xdr:col>9</xdr:col>
      <xdr:colOff>1386112</xdr:colOff>
      <xdr:row>11</xdr:row>
      <xdr:rowOff>633186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402C33F-A0D5-4F96-947E-FE3786E14D0E}"/>
            </a:ext>
          </a:extLst>
        </xdr:cNvPr>
        <xdr:cNvSpPr/>
      </xdr:nvSpPr>
      <xdr:spPr>
        <a:xfrm>
          <a:off x="12575075" y="7333341"/>
          <a:ext cx="4250607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2.1 milhões</a:t>
          </a:r>
        </a:p>
      </xdr:txBody>
    </xdr:sp>
    <xdr:clientData/>
  </xdr:twoCellAnchor>
  <xdr:twoCellAnchor>
    <xdr:from>
      <xdr:col>6</xdr:col>
      <xdr:colOff>63760</xdr:colOff>
      <xdr:row>12</xdr:row>
      <xdr:rowOff>246742</xdr:rowOff>
    </xdr:from>
    <xdr:to>
      <xdr:col>9</xdr:col>
      <xdr:colOff>1384300</xdr:colOff>
      <xdr:row>12</xdr:row>
      <xdr:rowOff>658587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F32B7EB2-8081-4491-A5C9-8258723B570D}"/>
            </a:ext>
          </a:extLst>
        </xdr:cNvPr>
        <xdr:cNvSpPr/>
      </xdr:nvSpPr>
      <xdr:spPr>
        <a:xfrm>
          <a:off x="12564190" y="8157029"/>
          <a:ext cx="4259680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3.6 milhões</a:t>
          </a:r>
        </a:p>
      </xdr:txBody>
    </xdr:sp>
    <xdr:clientData/>
  </xdr:twoCellAnchor>
  <xdr:twoCellAnchor>
    <xdr:from>
      <xdr:col>6</xdr:col>
      <xdr:colOff>80089</xdr:colOff>
      <xdr:row>13</xdr:row>
      <xdr:rowOff>199569</xdr:rowOff>
    </xdr:from>
    <xdr:to>
      <xdr:col>9</xdr:col>
      <xdr:colOff>1391556</xdr:colOff>
      <xdr:row>13</xdr:row>
      <xdr:rowOff>611414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57DA5B01-FAB4-4B32-A471-FCE9F646CBB7}"/>
            </a:ext>
          </a:extLst>
        </xdr:cNvPr>
        <xdr:cNvSpPr/>
      </xdr:nvSpPr>
      <xdr:spPr>
        <a:xfrm>
          <a:off x="12580519" y="8908139"/>
          <a:ext cx="4250607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2 milhões</a:t>
          </a:r>
        </a:p>
      </xdr:txBody>
    </xdr:sp>
    <xdr:clientData/>
  </xdr:twoCellAnchor>
  <xdr:twoCellAnchor>
    <xdr:from>
      <xdr:col>6</xdr:col>
      <xdr:colOff>81903</xdr:colOff>
      <xdr:row>7</xdr:row>
      <xdr:rowOff>228597</xdr:rowOff>
    </xdr:from>
    <xdr:to>
      <xdr:col>9</xdr:col>
      <xdr:colOff>1402443</xdr:colOff>
      <xdr:row>7</xdr:row>
      <xdr:rowOff>640442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EF06CFB5-C072-4F53-91FB-30207B385AC3}"/>
            </a:ext>
          </a:extLst>
        </xdr:cNvPr>
        <xdr:cNvSpPr/>
      </xdr:nvSpPr>
      <xdr:spPr>
        <a:xfrm>
          <a:off x="12582333" y="4147454"/>
          <a:ext cx="4259680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1.8 milhões</a:t>
          </a:r>
        </a:p>
      </xdr:txBody>
    </xdr:sp>
    <xdr:clientData/>
  </xdr:twoCellAnchor>
  <xdr:twoCellAnchor>
    <xdr:from>
      <xdr:col>6</xdr:col>
      <xdr:colOff>81903</xdr:colOff>
      <xdr:row>9</xdr:row>
      <xdr:rowOff>237670</xdr:rowOff>
    </xdr:from>
    <xdr:to>
      <xdr:col>9</xdr:col>
      <xdr:colOff>1393370</xdr:colOff>
      <xdr:row>9</xdr:row>
      <xdr:rowOff>649515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B443D2A0-2308-4A97-B078-AF1ECD466D18}"/>
            </a:ext>
          </a:extLst>
        </xdr:cNvPr>
        <xdr:cNvSpPr/>
      </xdr:nvSpPr>
      <xdr:spPr>
        <a:xfrm>
          <a:off x="12582333" y="5753100"/>
          <a:ext cx="4250607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2 milhões</a:t>
          </a:r>
        </a:p>
      </xdr:txBody>
    </xdr:sp>
    <xdr:clientData/>
  </xdr:twoCellAnchor>
  <xdr:twoCellAnchor>
    <xdr:from>
      <xdr:col>6</xdr:col>
      <xdr:colOff>80089</xdr:colOff>
      <xdr:row>10</xdr:row>
      <xdr:rowOff>235855</xdr:rowOff>
    </xdr:from>
    <xdr:to>
      <xdr:col>9</xdr:col>
      <xdr:colOff>1391556</xdr:colOff>
      <xdr:row>10</xdr:row>
      <xdr:rowOff>647700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140232B1-1174-40F1-AE8F-5D5494F6DB68}"/>
            </a:ext>
          </a:extLst>
        </xdr:cNvPr>
        <xdr:cNvSpPr/>
      </xdr:nvSpPr>
      <xdr:spPr>
        <a:xfrm>
          <a:off x="12580519" y="6549568"/>
          <a:ext cx="4250607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2 milhões</a:t>
          </a:r>
        </a:p>
      </xdr:txBody>
    </xdr:sp>
    <xdr:clientData/>
  </xdr:twoCellAnchor>
  <xdr:twoCellAnchor>
    <xdr:from>
      <xdr:col>6</xdr:col>
      <xdr:colOff>27733</xdr:colOff>
      <xdr:row>14</xdr:row>
      <xdr:rowOff>170540</xdr:rowOff>
    </xdr:from>
    <xdr:to>
      <xdr:col>9</xdr:col>
      <xdr:colOff>1061615</xdr:colOff>
      <xdr:row>14</xdr:row>
      <xdr:rowOff>582385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BF9228CF-8DBA-4525-ACB6-E238CD749903}"/>
            </a:ext>
          </a:extLst>
        </xdr:cNvPr>
        <xdr:cNvSpPr/>
      </xdr:nvSpPr>
      <xdr:spPr>
        <a:xfrm>
          <a:off x="12554080" y="9781070"/>
          <a:ext cx="4276269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1.2 milhões</a:t>
          </a:r>
        </a:p>
      </xdr:txBody>
    </xdr:sp>
    <xdr:clientData/>
  </xdr:twoCellAnchor>
  <xdr:twoCellAnchor>
    <xdr:from>
      <xdr:col>6</xdr:col>
      <xdr:colOff>60133</xdr:colOff>
      <xdr:row>17</xdr:row>
      <xdr:rowOff>156027</xdr:rowOff>
    </xdr:from>
    <xdr:to>
      <xdr:col>9</xdr:col>
      <xdr:colOff>1032331</xdr:colOff>
      <xdr:row>17</xdr:row>
      <xdr:rowOff>567872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3BC61E7C-F2E7-4817-98CC-917DC05F2734}"/>
            </a:ext>
          </a:extLst>
        </xdr:cNvPr>
        <xdr:cNvSpPr/>
      </xdr:nvSpPr>
      <xdr:spPr>
        <a:xfrm>
          <a:off x="12600475" y="12173855"/>
          <a:ext cx="4237914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2.4 milhões</a:t>
          </a:r>
        </a:p>
      </xdr:txBody>
    </xdr:sp>
    <xdr:clientData/>
  </xdr:twoCellAnchor>
  <xdr:twoCellAnchor>
    <xdr:from>
      <xdr:col>6</xdr:col>
      <xdr:colOff>49247</xdr:colOff>
      <xdr:row>16</xdr:row>
      <xdr:rowOff>188683</xdr:rowOff>
    </xdr:from>
    <xdr:to>
      <xdr:col>9</xdr:col>
      <xdr:colOff>1021445</xdr:colOff>
      <xdr:row>16</xdr:row>
      <xdr:rowOff>600528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E31EAF03-EA7C-4A63-A010-B969FB78E0BE}"/>
            </a:ext>
          </a:extLst>
        </xdr:cNvPr>
        <xdr:cNvSpPr/>
      </xdr:nvSpPr>
      <xdr:spPr>
        <a:xfrm>
          <a:off x="12589589" y="11400969"/>
          <a:ext cx="4237914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2.4 milhões</a:t>
          </a:r>
        </a:p>
      </xdr:txBody>
    </xdr:sp>
    <xdr:clientData/>
  </xdr:twoCellAnchor>
  <xdr:twoCellAnchor>
    <xdr:from>
      <xdr:col>6</xdr:col>
      <xdr:colOff>56505</xdr:colOff>
      <xdr:row>15</xdr:row>
      <xdr:rowOff>177801</xdr:rowOff>
    </xdr:from>
    <xdr:to>
      <xdr:col>9</xdr:col>
      <xdr:colOff>1077688</xdr:colOff>
      <xdr:row>15</xdr:row>
      <xdr:rowOff>589646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B8373E23-C1A8-427F-973C-421123CB77CD}"/>
            </a:ext>
          </a:extLst>
        </xdr:cNvPr>
        <xdr:cNvSpPr/>
      </xdr:nvSpPr>
      <xdr:spPr>
        <a:xfrm>
          <a:off x="12596847" y="10584543"/>
          <a:ext cx="4286899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3.6 milhões</a:t>
          </a:r>
        </a:p>
      </xdr:txBody>
    </xdr:sp>
    <xdr:clientData/>
  </xdr:twoCellAnchor>
  <xdr:twoCellAnchor>
    <xdr:from>
      <xdr:col>6</xdr:col>
      <xdr:colOff>13867</xdr:colOff>
      <xdr:row>20</xdr:row>
      <xdr:rowOff>253998</xdr:rowOff>
    </xdr:from>
    <xdr:to>
      <xdr:col>9</xdr:col>
      <xdr:colOff>986065</xdr:colOff>
      <xdr:row>20</xdr:row>
      <xdr:rowOff>665843</xdr:rowOff>
    </xdr:to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id="{BCEC144E-9C01-447D-A027-47745866E8E9}"/>
            </a:ext>
          </a:extLst>
        </xdr:cNvPr>
        <xdr:cNvSpPr/>
      </xdr:nvSpPr>
      <xdr:spPr>
        <a:xfrm>
          <a:off x="12763760" y="14623141"/>
          <a:ext cx="4237913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900 mil</a:t>
          </a:r>
        </a:p>
      </xdr:txBody>
    </xdr:sp>
    <xdr:clientData/>
  </xdr:twoCellAnchor>
  <xdr:twoCellAnchor>
    <xdr:from>
      <xdr:col>6</xdr:col>
      <xdr:colOff>2981</xdr:colOff>
      <xdr:row>21</xdr:row>
      <xdr:rowOff>147862</xdr:rowOff>
    </xdr:from>
    <xdr:to>
      <xdr:col>9</xdr:col>
      <xdr:colOff>975179</xdr:colOff>
      <xdr:row>21</xdr:row>
      <xdr:rowOff>559707</xdr:rowOff>
    </xdr:to>
    <xdr:sp macro="" textlink="">
      <xdr:nvSpPr>
        <xdr:cNvPr id="19" name="Retângulo 18">
          <a:extLst>
            <a:ext uri="{FF2B5EF4-FFF2-40B4-BE49-F238E27FC236}">
              <a16:creationId xmlns:a16="http://schemas.microsoft.com/office/drawing/2014/main" id="{4ED293B4-5855-455B-81C7-239261929ABC}"/>
            </a:ext>
          </a:extLst>
        </xdr:cNvPr>
        <xdr:cNvSpPr/>
      </xdr:nvSpPr>
      <xdr:spPr>
        <a:xfrm>
          <a:off x="12752874" y="15319827"/>
          <a:ext cx="4237913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900 mil</a:t>
          </a:r>
        </a:p>
      </xdr:txBody>
    </xdr:sp>
    <xdr:clientData/>
  </xdr:twoCellAnchor>
  <xdr:twoCellAnchor>
    <xdr:from>
      <xdr:col>6</xdr:col>
      <xdr:colOff>2981</xdr:colOff>
      <xdr:row>19</xdr:row>
      <xdr:rowOff>202289</xdr:rowOff>
    </xdr:from>
    <xdr:to>
      <xdr:col>9</xdr:col>
      <xdr:colOff>975179</xdr:colOff>
      <xdr:row>19</xdr:row>
      <xdr:rowOff>614134</xdr:rowOff>
    </xdr:to>
    <xdr:sp macro="" textlink="">
      <xdr:nvSpPr>
        <xdr:cNvPr id="20" name="Retângulo 19">
          <a:extLst>
            <a:ext uri="{FF2B5EF4-FFF2-40B4-BE49-F238E27FC236}">
              <a16:creationId xmlns:a16="http://schemas.microsoft.com/office/drawing/2014/main" id="{FD373A5C-0D7E-4403-8DCC-06C13438BD46}"/>
            </a:ext>
          </a:extLst>
        </xdr:cNvPr>
        <xdr:cNvSpPr/>
      </xdr:nvSpPr>
      <xdr:spPr>
        <a:xfrm>
          <a:off x="12752874" y="13768612"/>
          <a:ext cx="4237913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500 mil</a:t>
          </a:r>
        </a:p>
      </xdr:txBody>
    </xdr:sp>
    <xdr:clientData/>
  </xdr:twoCellAnchor>
  <xdr:twoCellAnchor>
    <xdr:from>
      <xdr:col>6</xdr:col>
      <xdr:colOff>27474</xdr:colOff>
      <xdr:row>18</xdr:row>
      <xdr:rowOff>213176</xdr:rowOff>
    </xdr:from>
    <xdr:to>
      <xdr:col>9</xdr:col>
      <xdr:colOff>999672</xdr:colOff>
      <xdr:row>18</xdr:row>
      <xdr:rowOff>625021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87C0408D-78E2-4ED6-BE43-8630F1634F81}"/>
            </a:ext>
          </a:extLst>
        </xdr:cNvPr>
        <xdr:cNvSpPr/>
      </xdr:nvSpPr>
      <xdr:spPr>
        <a:xfrm>
          <a:off x="12777367" y="12976676"/>
          <a:ext cx="4237913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3,6 milhões</a:t>
          </a:r>
        </a:p>
      </xdr:txBody>
    </xdr:sp>
    <xdr:clientData/>
  </xdr:twoCellAnchor>
  <xdr:twoCellAnchor>
    <xdr:from>
      <xdr:col>6</xdr:col>
      <xdr:colOff>32918</xdr:colOff>
      <xdr:row>22</xdr:row>
      <xdr:rowOff>218620</xdr:rowOff>
    </xdr:from>
    <xdr:to>
      <xdr:col>9</xdr:col>
      <xdr:colOff>999674</xdr:colOff>
      <xdr:row>22</xdr:row>
      <xdr:rowOff>630465</xdr:rowOff>
    </xdr:to>
    <xdr:sp macro="" textlink="">
      <xdr:nvSpPr>
        <xdr:cNvPr id="22" name="Retângulo 21">
          <a:extLst>
            <a:ext uri="{FF2B5EF4-FFF2-40B4-BE49-F238E27FC236}">
              <a16:creationId xmlns:a16="http://schemas.microsoft.com/office/drawing/2014/main" id="{0A63708B-5C22-4C28-9D51-9ADFE64CEFDA}"/>
            </a:ext>
          </a:extLst>
        </xdr:cNvPr>
        <xdr:cNvSpPr/>
      </xdr:nvSpPr>
      <xdr:spPr>
        <a:xfrm>
          <a:off x="12782811" y="16193405"/>
          <a:ext cx="4232471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900 mil</a:t>
          </a:r>
        </a:p>
      </xdr:txBody>
    </xdr:sp>
    <xdr:clientData/>
  </xdr:twoCellAnchor>
  <xdr:twoCellAnchor>
    <xdr:from>
      <xdr:col>5</xdr:col>
      <xdr:colOff>1516096</xdr:colOff>
      <xdr:row>23</xdr:row>
      <xdr:rowOff>259441</xdr:rowOff>
    </xdr:from>
    <xdr:to>
      <xdr:col>9</xdr:col>
      <xdr:colOff>964294</xdr:colOff>
      <xdr:row>23</xdr:row>
      <xdr:rowOff>671286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3175C3AE-4932-4C88-818C-F6107BABE0B3}"/>
            </a:ext>
          </a:extLst>
        </xdr:cNvPr>
        <xdr:cNvSpPr/>
      </xdr:nvSpPr>
      <xdr:spPr>
        <a:xfrm>
          <a:off x="12741989" y="17037049"/>
          <a:ext cx="4237913" cy="411845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800"/>
            <a:t>Fluxo</a:t>
          </a:r>
          <a:r>
            <a:rPr lang="pt-BR" sz="1800" baseline="0"/>
            <a:t> Mensal: 900 mil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lmer Jansson" id="{503106C3-A549-40A8-9F05-E767E5C03F92}" userId="c0f13ef559572816" providerId="Windows Liv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21-04-22T13:28:42.12" personId="{503106C3-A549-40A8-9F05-E767E5C03F92}" id="{5D0975E3-06CB-4A46-9075-F69726247327}">
    <text>o quadro pode ser reposicioado invertendo os sentidos, de acordo com a necessidade do cliente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F05B-424A-4B25-9E88-C535A46B75B5}">
  <dimension ref="A1"/>
  <sheetViews>
    <sheetView showGridLines="0" zoomScale="80" zoomScaleNormal="80" workbookViewId="0">
      <selection activeCell="S6" sqref="S6"/>
    </sheetView>
  </sheetViews>
  <sheetFormatPr defaultColWidth="8.7265625" defaultRowHeight="12.5"/>
  <cols>
    <col min="1" max="16384" width="8.7265625" style="120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0066-7F72-4B11-93AF-6641B5DD924C}">
  <dimension ref="B1:P74"/>
  <sheetViews>
    <sheetView showGridLines="0" zoomScale="50" zoomScaleNormal="50" zoomScaleSheetLayoutView="40" zoomScalePageLayoutView="30" workbookViewId="0">
      <selection activeCell="Q5" sqref="Q5"/>
    </sheetView>
  </sheetViews>
  <sheetFormatPr defaultColWidth="18.81640625" defaultRowHeight="17.5"/>
  <cols>
    <col min="1" max="1" width="2.453125" style="2" customWidth="1"/>
    <col min="2" max="2" width="18.81640625" style="7"/>
    <col min="3" max="3" width="23.90625" style="3" customWidth="1"/>
    <col min="4" max="4" width="23.81640625" style="6" customWidth="1"/>
    <col min="5" max="8" width="13.1796875" style="24" hidden="1" customWidth="1"/>
    <col min="9" max="9" width="14.453125" style="2" customWidth="1"/>
    <col min="10" max="10" width="23.1796875" style="2" customWidth="1"/>
    <col min="11" max="11" width="25.453125" style="2" customWidth="1"/>
    <col min="12" max="12" width="15.6328125" style="2" customWidth="1"/>
    <col min="13" max="13" width="25.453125" style="2" customWidth="1"/>
    <col min="14" max="14" width="16.6328125" style="2" hidden="1" customWidth="1"/>
    <col min="15" max="15" width="27.90625" style="2" customWidth="1"/>
    <col min="16" max="16384" width="18.81640625" style="2"/>
  </cols>
  <sheetData>
    <row r="1" spans="2:16">
      <c r="C1" s="6"/>
    </row>
    <row r="2" spans="2:16" ht="43.5" customHeight="1">
      <c r="B2" s="215" t="s">
        <v>16</v>
      </c>
      <c r="C2" s="215"/>
      <c r="E2" s="40"/>
    </row>
    <row r="3" spans="2:16" s="1" customFormat="1" ht="56" customHeight="1">
      <c r="B3" s="220" t="s">
        <v>47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2:16" s="1" customFormat="1" ht="38.5" customHeight="1">
      <c r="B4" s="216" t="s">
        <v>10</v>
      </c>
      <c r="C4" s="218" t="s">
        <v>75</v>
      </c>
      <c r="D4" s="218" t="s">
        <v>155</v>
      </c>
      <c r="E4" s="226" t="s">
        <v>103</v>
      </c>
      <c r="F4" s="226"/>
      <c r="G4" s="226"/>
      <c r="H4" s="226"/>
      <c r="I4" s="223" t="s">
        <v>91</v>
      </c>
      <c r="J4" s="225" t="s">
        <v>2</v>
      </c>
      <c r="K4" s="225" t="s">
        <v>8</v>
      </c>
      <c r="L4" s="209" t="s">
        <v>160</v>
      </c>
      <c r="M4" s="225" t="s">
        <v>158</v>
      </c>
      <c r="N4" s="221" t="s">
        <v>77</v>
      </c>
      <c r="O4" s="221" t="s">
        <v>78</v>
      </c>
      <c r="P4" s="221" t="s">
        <v>79</v>
      </c>
    </row>
    <row r="5" spans="2:16" s="1" customFormat="1" ht="38.5" customHeight="1">
      <c r="B5" s="217"/>
      <c r="C5" s="219"/>
      <c r="D5" s="219"/>
      <c r="E5" s="91" t="s">
        <v>93</v>
      </c>
      <c r="F5" s="91" t="s">
        <v>94</v>
      </c>
      <c r="G5" s="134" t="s">
        <v>95</v>
      </c>
      <c r="H5" s="134" t="s">
        <v>96</v>
      </c>
      <c r="I5" s="224"/>
      <c r="J5" s="209"/>
      <c r="K5" s="209"/>
      <c r="L5" s="210"/>
      <c r="M5" s="209"/>
      <c r="N5" s="222"/>
      <c r="O5" s="222"/>
      <c r="P5" s="222"/>
    </row>
    <row r="6" spans="2:16" s="1" customFormat="1" ht="33" customHeight="1">
      <c r="B6" s="212" t="s">
        <v>118</v>
      </c>
      <c r="C6" s="136" t="s">
        <v>151</v>
      </c>
      <c r="D6" s="136" t="s">
        <v>156</v>
      </c>
      <c r="E6" s="21"/>
      <c r="F6" s="21"/>
      <c r="G6" s="21">
        <v>10</v>
      </c>
      <c r="H6" s="21">
        <v>10</v>
      </c>
      <c r="I6" s="39">
        <v>10</v>
      </c>
      <c r="J6" s="19">
        <v>2085</v>
      </c>
      <c r="K6" s="48">
        <f>J6*I6</f>
        <v>20850</v>
      </c>
      <c r="L6" s="140">
        <v>0.4</v>
      </c>
      <c r="M6" s="48">
        <f>K6*0.6</f>
        <v>12510</v>
      </c>
      <c r="N6" s="45"/>
      <c r="O6" s="141">
        <v>80808</v>
      </c>
      <c r="P6" s="47">
        <v>154.81</v>
      </c>
    </row>
    <row r="7" spans="2:16" s="1" customFormat="1" ht="33" customHeight="1">
      <c r="B7" s="213"/>
      <c r="C7" s="136" t="s">
        <v>152</v>
      </c>
      <c r="D7" s="136" t="s">
        <v>156</v>
      </c>
      <c r="E7" s="21"/>
      <c r="F7" s="21"/>
      <c r="G7" s="21">
        <v>10</v>
      </c>
      <c r="H7" s="21">
        <v>10</v>
      </c>
      <c r="I7" s="39">
        <v>12</v>
      </c>
      <c r="J7" s="19">
        <v>2749</v>
      </c>
      <c r="K7" s="48">
        <f t="shared" ref="K7:K10" si="0">J7*I7</f>
        <v>32988</v>
      </c>
      <c r="L7" s="140">
        <v>0.49</v>
      </c>
      <c r="M7" s="48">
        <f>K7*0.51</f>
        <v>16823.88</v>
      </c>
      <c r="N7" s="45"/>
      <c r="O7" s="141">
        <v>96970</v>
      </c>
      <c r="P7" s="47">
        <v>173.5</v>
      </c>
    </row>
    <row r="8" spans="2:16" s="1" customFormat="1" ht="33" customHeight="1">
      <c r="B8" s="213"/>
      <c r="C8" s="136" t="s">
        <v>157</v>
      </c>
      <c r="D8" s="136" t="s">
        <v>159</v>
      </c>
      <c r="E8" s="21"/>
      <c r="F8" s="21"/>
      <c r="G8" s="21">
        <v>4</v>
      </c>
      <c r="H8" s="21">
        <v>4</v>
      </c>
      <c r="I8" s="39">
        <f t="shared" ref="I8" si="1">SUM(E8:H8)</f>
        <v>8</v>
      </c>
      <c r="J8" s="19">
        <v>1335</v>
      </c>
      <c r="K8" s="48">
        <f t="shared" si="0"/>
        <v>10680</v>
      </c>
      <c r="L8" s="140">
        <v>0.47</v>
      </c>
      <c r="M8" s="48">
        <f>K8*0.53</f>
        <v>5660.4000000000005</v>
      </c>
      <c r="N8" s="45"/>
      <c r="O8" s="141">
        <v>108601</v>
      </c>
      <c r="P8" s="47">
        <v>52.12</v>
      </c>
    </row>
    <row r="9" spans="2:16" s="1" customFormat="1" ht="33" customHeight="1">
      <c r="B9" s="213"/>
      <c r="C9" s="136" t="s">
        <v>153</v>
      </c>
      <c r="D9" s="136" t="s">
        <v>156</v>
      </c>
      <c r="E9" s="21"/>
      <c r="F9" s="21"/>
      <c r="G9" s="21">
        <v>10</v>
      </c>
      <c r="H9" s="21">
        <v>10</v>
      </c>
      <c r="I9" s="39">
        <v>10</v>
      </c>
      <c r="J9" s="19">
        <v>1840</v>
      </c>
      <c r="K9" s="48">
        <f t="shared" si="0"/>
        <v>18400</v>
      </c>
      <c r="L9" s="140">
        <v>0.41</v>
      </c>
      <c r="M9" s="48">
        <f>K9*0.59</f>
        <v>10856</v>
      </c>
      <c r="N9" s="45"/>
      <c r="O9" s="141">
        <v>80808</v>
      </c>
      <c r="P9" s="47">
        <v>134.34</v>
      </c>
    </row>
    <row r="10" spans="2:16" s="1" customFormat="1" ht="33" customHeight="1">
      <c r="B10" s="213"/>
      <c r="C10" s="136" t="s">
        <v>154</v>
      </c>
      <c r="D10" s="136" t="s">
        <v>156</v>
      </c>
      <c r="E10" s="21"/>
      <c r="F10" s="21"/>
      <c r="G10" s="21">
        <v>10</v>
      </c>
      <c r="H10" s="21">
        <v>10</v>
      </c>
      <c r="I10" s="39">
        <v>10</v>
      </c>
      <c r="J10" s="19">
        <v>4440</v>
      </c>
      <c r="K10" s="48">
        <f t="shared" si="0"/>
        <v>44400</v>
      </c>
      <c r="L10" s="140">
        <v>0.39</v>
      </c>
      <c r="M10" s="48">
        <f>K10*0.61</f>
        <v>27084</v>
      </c>
      <c r="N10" s="45"/>
      <c r="O10" s="141">
        <v>80808</v>
      </c>
      <c r="P10" s="47">
        <v>335.16</v>
      </c>
    </row>
    <row r="11" spans="2:16" s="4" customFormat="1" ht="42" customHeight="1">
      <c r="B11" s="10" t="s">
        <v>6</v>
      </c>
      <c r="C11" s="10"/>
      <c r="D11" s="10"/>
      <c r="E11" s="11"/>
      <c r="F11" s="11"/>
      <c r="G11" s="11"/>
      <c r="H11" s="11"/>
      <c r="I11" s="137">
        <f>SUM(I6:I10)</f>
        <v>50</v>
      </c>
      <c r="J11" s="12"/>
      <c r="K11" s="139">
        <f>SUM(K6:K10)</f>
        <v>127318</v>
      </c>
      <c r="L11" s="139"/>
      <c r="M11" s="135">
        <f>SUM(M6:M10)</f>
        <v>72934.28</v>
      </c>
      <c r="N11" s="13"/>
      <c r="O11" s="16">
        <f>SUM(O6:O10)</f>
        <v>447995</v>
      </c>
      <c r="P11" s="12"/>
    </row>
    <row r="12" spans="2:16" s="6" customFormat="1" ht="25.75" customHeight="1">
      <c r="B12" s="211"/>
      <c r="C12" s="211"/>
      <c r="E12" s="24"/>
      <c r="F12" s="24"/>
      <c r="G12" s="24"/>
      <c r="H12" s="24"/>
      <c r="M12" s="138"/>
    </row>
    <row r="13" spans="2:16" s="1" customFormat="1" ht="56" customHeight="1">
      <c r="B13" s="214" t="s">
        <v>163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</row>
    <row r="14" spans="2:16" s="1" customFormat="1" ht="38.5" customHeight="1">
      <c r="B14" s="216" t="s">
        <v>10</v>
      </c>
      <c r="C14" s="218" t="s">
        <v>75</v>
      </c>
      <c r="D14" s="218" t="s">
        <v>155</v>
      </c>
      <c r="E14" s="226" t="s">
        <v>103</v>
      </c>
      <c r="F14" s="226"/>
      <c r="G14" s="226"/>
      <c r="H14" s="226"/>
      <c r="I14" s="223" t="s">
        <v>91</v>
      </c>
      <c r="J14" s="225" t="s">
        <v>2</v>
      </c>
      <c r="K14" s="225" t="s">
        <v>8</v>
      </c>
      <c r="L14" s="209" t="s">
        <v>160</v>
      </c>
      <c r="M14" s="225" t="s">
        <v>158</v>
      </c>
      <c r="N14" s="221" t="s">
        <v>77</v>
      </c>
      <c r="O14" s="221" t="s">
        <v>78</v>
      </c>
      <c r="P14" s="221" t="s">
        <v>79</v>
      </c>
    </row>
    <row r="15" spans="2:16" s="1" customFormat="1" ht="38.5" customHeight="1">
      <c r="B15" s="217"/>
      <c r="C15" s="219"/>
      <c r="D15" s="219"/>
      <c r="E15" s="91" t="s">
        <v>93</v>
      </c>
      <c r="F15" s="91" t="s">
        <v>94</v>
      </c>
      <c r="G15" s="134" t="s">
        <v>95</v>
      </c>
      <c r="H15" s="134" t="s">
        <v>96</v>
      </c>
      <c r="I15" s="224"/>
      <c r="J15" s="209"/>
      <c r="K15" s="209"/>
      <c r="L15" s="210"/>
      <c r="M15" s="209"/>
      <c r="N15" s="222"/>
      <c r="O15" s="222"/>
      <c r="P15" s="222"/>
    </row>
    <row r="16" spans="2:16" s="1" customFormat="1" ht="33" customHeight="1">
      <c r="B16" s="227" t="s">
        <v>17</v>
      </c>
      <c r="C16" s="136" t="s">
        <v>151</v>
      </c>
      <c r="D16" s="136" t="s">
        <v>156</v>
      </c>
      <c r="E16" s="21"/>
      <c r="F16" s="21"/>
      <c r="G16" s="21">
        <v>10</v>
      </c>
      <c r="H16" s="21">
        <v>10</v>
      </c>
      <c r="I16" s="39">
        <v>10</v>
      </c>
      <c r="J16" s="19">
        <v>510</v>
      </c>
      <c r="K16" s="48">
        <f>J16*I16</f>
        <v>5100</v>
      </c>
      <c r="L16" s="140">
        <v>0.4</v>
      </c>
      <c r="M16" s="48">
        <f>K16*0.6</f>
        <v>3060</v>
      </c>
      <c r="N16" s="45"/>
      <c r="O16" s="141">
        <v>25270</v>
      </c>
      <c r="P16" s="47">
        <v>121.09</v>
      </c>
    </row>
    <row r="17" spans="2:16" s="1" customFormat="1" ht="33" customHeight="1">
      <c r="B17" s="228"/>
      <c r="C17" s="136" t="s">
        <v>152</v>
      </c>
      <c r="D17" s="136" t="s">
        <v>156</v>
      </c>
      <c r="E17" s="21"/>
      <c r="F17" s="21"/>
      <c r="G17" s="21">
        <v>10</v>
      </c>
      <c r="H17" s="21">
        <v>10</v>
      </c>
      <c r="I17" s="39">
        <v>10</v>
      </c>
      <c r="J17" s="19">
        <v>761</v>
      </c>
      <c r="K17" s="48">
        <f t="shared" ref="K17:K20" si="2">J17*I17</f>
        <v>7610</v>
      </c>
      <c r="L17" s="140">
        <v>0.49</v>
      </c>
      <c r="M17" s="48">
        <f>K17*0.51</f>
        <v>3881.1</v>
      </c>
      <c r="N17" s="45"/>
      <c r="O17" s="141">
        <v>25270</v>
      </c>
      <c r="P17" s="47">
        <v>153.59</v>
      </c>
    </row>
    <row r="18" spans="2:16" s="1" customFormat="1" ht="33" customHeight="1">
      <c r="B18" s="228"/>
      <c r="C18" s="136" t="s">
        <v>157</v>
      </c>
      <c r="D18" s="136" t="s">
        <v>159</v>
      </c>
      <c r="E18" s="21"/>
      <c r="F18" s="21"/>
      <c r="G18" s="21">
        <v>4</v>
      </c>
      <c r="H18" s="21">
        <v>4</v>
      </c>
      <c r="I18" s="39">
        <f t="shared" ref="I18" si="3">SUM(E18:H18)</f>
        <v>8</v>
      </c>
      <c r="J18" s="19">
        <v>582</v>
      </c>
      <c r="K18" s="48">
        <f t="shared" si="2"/>
        <v>4656</v>
      </c>
      <c r="L18" s="140">
        <v>0.47</v>
      </c>
      <c r="M18" s="48">
        <f>K18*0.53</f>
        <v>2467.6800000000003</v>
      </c>
      <c r="N18" s="45"/>
      <c r="O18" s="141">
        <v>33961</v>
      </c>
      <c r="P18" s="47">
        <v>72.66</v>
      </c>
    </row>
    <row r="19" spans="2:16" s="1" customFormat="1" ht="33" customHeight="1">
      <c r="B19" s="228"/>
      <c r="C19" s="136" t="s">
        <v>153</v>
      </c>
      <c r="D19" s="136" t="s">
        <v>156</v>
      </c>
      <c r="E19" s="21"/>
      <c r="F19" s="21"/>
      <c r="G19" s="21">
        <v>10</v>
      </c>
      <c r="H19" s="21">
        <v>10</v>
      </c>
      <c r="I19" s="39">
        <v>10</v>
      </c>
      <c r="J19" s="19">
        <v>550</v>
      </c>
      <c r="K19" s="48">
        <f t="shared" si="2"/>
        <v>5500</v>
      </c>
      <c r="L19" s="140">
        <v>0.41</v>
      </c>
      <c r="M19" s="48">
        <f>K19*0.59</f>
        <v>3245</v>
      </c>
      <c r="N19" s="45"/>
      <c r="O19" s="141">
        <v>25270</v>
      </c>
      <c r="P19" s="47">
        <v>128.41999999999999</v>
      </c>
    </row>
    <row r="20" spans="2:16" s="1" customFormat="1" ht="33" customHeight="1">
      <c r="B20" s="228"/>
      <c r="C20" s="136" t="s">
        <v>154</v>
      </c>
      <c r="D20" s="136" t="s">
        <v>161</v>
      </c>
      <c r="E20" s="21"/>
      <c r="F20" s="21"/>
      <c r="G20" s="21">
        <v>10</v>
      </c>
      <c r="H20" s="21">
        <v>10</v>
      </c>
      <c r="I20" s="39">
        <v>10</v>
      </c>
      <c r="J20" s="19">
        <v>440</v>
      </c>
      <c r="K20" s="48">
        <f t="shared" si="2"/>
        <v>4400</v>
      </c>
      <c r="L20" s="140">
        <v>0.53</v>
      </c>
      <c r="M20" s="48">
        <f>K20*0.47</f>
        <v>2068</v>
      </c>
      <c r="N20" s="45"/>
      <c r="O20" s="141">
        <v>75575</v>
      </c>
      <c r="P20" s="47">
        <v>27.36</v>
      </c>
    </row>
    <row r="21" spans="2:16" s="4" customFormat="1" ht="42" customHeight="1">
      <c r="B21" s="10" t="s">
        <v>6</v>
      </c>
      <c r="C21" s="10"/>
      <c r="D21" s="10"/>
      <c r="E21" s="11"/>
      <c r="F21" s="11"/>
      <c r="G21" s="11"/>
      <c r="H21" s="11"/>
      <c r="I21" s="137">
        <f>SUM(I16:I20)</f>
        <v>48</v>
      </c>
      <c r="J21" s="12"/>
      <c r="K21" s="139">
        <f>SUM(K16:K20)</f>
        <v>27266</v>
      </c>
      <c r="L21" s="139"/>
      <c r="M21" s="135">
        <f>SUM(M16:M20)</f>
        <v>14721.78</v>
      </c>
      <c r="N21" s="13"/>
      <c r="O21" s="16">
        <f>SUM(O16:O20)</f>
        <v>185346</v>
      </c>
      <c r="P21" s="12"/>
    </row>
    <row r="22" spans="2:16" s="6" customFormat="1">
      <c r="B22" s="9"/>
      <c r="E22" s="24"/>
      <c r="F22" s="24"/>
      <c r="G22" s="24"/>
      <c r="H22" s="24"/>
    </row>
    <row r="23" spans="2:16" s="1" customFormat="1" ht="56" customHeight="1">
      <c r="B23" s="229" t="s">
        <v>47</v>
      </c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</row>
    <row r="24" spans="2:16" s="1" customFormat="1" ht="38.5" customHeight="1">
      <c r="B24" s="216" t="s">
        <v>10</v>
      </c>
      <c r="C24" s="218" t="s">
        <v>75</v>
      </c>
      <c r="D24" s="218" t="s">
        <v>155</v>
      </c>
      <c r="E24" s="226" t="s">
        <v>103</v>
      </c>
      <c r="F24" s="226"/>
      <c r="G24" s="226"/>
      <c r="H24" s="226"/>
      <c r="I24" s="223" t="s">
        <v>91</v>
      </c>
      <c r="J24" s="225" t="s">
        <v>2</v>
      </c>
      <c r="K24" s="225" t="s">
        <v>8</v>
      </c>
      <c r="L24" s="209" t="s">
        <v>160</v>
      </c>
      <c r="M24" s="225" t="s">
        <v>158</v>
      </c>
      <c r="N24" s="221" t="s">
        <v>77</v>
      </c>
      <c r="O24" s="221" t="s">
        <v>78</v>
      </c>
      <c r="P24" s="221" t="s">
        <v>79</v>
      </c>
    </row>
    <row r="25" spans="2:16" s="1" customFormat="1" ht="38.5" customHeight="1">
      <c r="B25" s="217"/>
      <c r="C25" s="219"/>
      <c r="D25" s="219"/>
      <c r="E25" s="91" t="s">
        <v>93</v>
      </c>
      <c r="F25" s="91" t="s">
        <v>94</v>
      </c>
      <c r="G25" s="134" t="s">
        <v>95</v>
      </c>
      <c r="H25" s="134" t="s">
        <v>96</v>
      </c>
      <c r="I25" s="224"/>
      <c r="J25" s="209"/>
      <c r="K25" s="209"/>
      <c r="L25" s="210"/>
      <c r="M25" s="209"/>
      <c r="N25" s="222"/>
      <c r="O25" s="222"/>
      <c r="P25" s="222"/>
    </row>
    <row r="26" spans="2:16" s="1" customFormat="1" ht="33" customHeight="1">
      <c r="B26" s="230" t="s">
        <v>65</v>
      </c>
      <c r="C26" s="136" t="s">
        <v>151</v>
      </c>
      <c r="D26" s="136" t="s">
        <v>156</v>
      </c>
      <c r="E26" s="21"/>
      <c r="F26" s="21"/>
      <c r="G26" s="21">
        <v>10</v>
      </c>
      <c r="H26" s="21">
        <v>10</v>
      </c>
      <c r="I26" s="39">
        <v>10</v>
      </c>
      <c r="J26" s="19">
        <v>210</v>
      </c>
      <c r="K26" s="48">
        <f>J26*I26</f>
        <v>2100</v>
      </c>
      <c r="L26" s="140">
        <v>0.4</v>
      </c>
      <c r="M26" s="48">
        <f>K26*0.6</f>
        <v>1260</v>
      </c>
      <c r="N26" s="45"/>
      <c r="O26" s="141">
        <v>6276</v>
      </c>
      <c r="P26" s="47">
        <v>200.78</v>
      </c>
    </row>
    <row r="27" spans="2:16" s="1" customFormat="1" ht="33" customHeight="1">
      <c r="B27" s="231"/>
      <c r="C27" s="136" t="s">
        <v>152</v>
      </c>
      <c r="D27" s="136" t="s">
        <v>156</v>
      </c>
      <c r="E27" s="21"/>
      <c r="F27" s="21"/>
      <c r="G27" s="21">
        <v>10</v>
      </c>
      <c r="H27" s="21">
        <v>10</v>
      </c>
      <c r="I27" s="39">
        <v>10</v>
      </c>
      <c r="J27" s="19">
        <v>254</v>
      </c>
      <c r="K27" s="48">
        <f t="shared" ref="K27:K30" si="4">J27*I27</f>
        <v>2540</v>
      </c>
      <c r="L27" s="140">
        <v>0.49</v>
      </c>
      <c r="M27" s="48">
        <f>K27*0.51</f>
        <v>1295.4000000000001</v>
      </c>
      <c r="N27" s="45"/>
      <c r="O27" s="141">
        <v>6276</v>
      </c>
      <c r="P27" s="47">
        <v>206.42</v>
      </c>
    </row>
    <row r="28" spans="2:16" s="1" customFormat="1" ht="33" customHeight="1">
      <c r="B28" s="231"/>
      <c r="C28" s="136" t="s">
        <v>157</v>
      </c>
      <c r="D28" s="136" t="s">
        <v>164</v>
      </c>
      <c r="E28" s="21"/>
      <c r="F28" s="21"/>
      <c r="G28" s="21">
        <v>4</v>
      </c>
      <c r="H28" s="21">
        <v>4</v>
      </c>
      <c r="I28" s="39">
        <f t="shared" ref="I28" si="5">SUM(E28:H28)</f>
        <v>8</v>
      </c>
      <c r="J28" s="19">
        <v>194</v>
      </c>
      <c r="K28" s="48">
        <f t="shared" si="4"/>
        <v>1552</v>
      </c>
      <c r="L28" s="140">
        <v>0.47</v>
      </c>
      <c r="M28" s="48">
        <f>K28*0.53</f>
        <v>822.56000000000006</v>
      </c>
      <c r="N28" s="45"/>
      <c r="O28" s="141">
        <v>8434</v>
      </c>
      <c r="P28" s="47">
        <v>97.53</v>
      </c>
    </row>
    <row r="29" spans="2:16" s="1" customFormat="1" ht="33" customHeight="1">
      <c r="B29" s="231"/>
      <c r="C29" s="136" t="s">
        <v>153</v>
      </c>
      <c r="D29" s="136" t="s">
        <v>156</v>
      </c>
      <c r="E29" s="21"/>
      <c r="F29" s="21"/>
      <c r="G29" s="21">
        <v>10</v>
      </c>
      <c r="H29" s="21">
        <v>10</v>
      </c>
      <c r="I29" s="39">
        <v>10</v>
      </c>
      <c r="J29" s="19">
        <v>230</v>
      </c>
      <c r="K29" s="48">
        <f t="shared" si="4"/>
        <v>2300</v>
      </c>
      <c r="L29" s="140">
        <v>0.41</v>
      </c>
      <c r="M29" s="48">
        <f>K29*0.59</f>
        <v>1357</v>
      </c>
      <c r="N29" s="45"/>
      <c r="O29" s="141">
        <v>6276</v>
      </c>
      <c r="P29" s="47">
        <v>216.23</v>
      </c>
    </row>
    <row r="30" spans="2:16" s="1" customFormat="1" ht="33" customHeight="1">
      <c r="B30" s="231"/>
      <c r="C30" s="136" t="s">
        <v>154</v>
      </c>
      <c r="D30" s="136" t="s">
        <v>156</v>
      </c>
      <c r="E30" s="21"/>
      <c r="F30" s="21"/>
      <c r="G30" s="21">
        <v>10</v>
      </c>
      <c r="H30" s="21">
        <v>10</v>
      </c>
      <c r="I30" s="39">
        <v>10</v>
      </c>
      <c r="J30" s="19">
        <v>430</v>
      </c>
      <c r="K30" s="48">
        <f t="shared" si="4"/>
        <v>4300</v>
      </c>
      <c r="L30" s="140">
        <v>0.39</v>
      </c>
      <c r="M30" s="48">
        <f>K30*0.61</f>
        <v>2623</v>
      </c>
      <c r="N30" s="45"/>
      <c r="O30" s="141">
        <v>6276</v>
      </c>
      <c r="P30" s="47">
        <v>417.96</v>
      </c>
    </row>
    <row r="31" spans="2:16" s="4" customFormat="1" ht="42" customHeight="1">
      <c r="B31" s="10" t="s">
        <v>6</v>
      </c>
      <c r="C31" s="10"/>
      <c r="D31" s="10"/>
      <c r="E31" s="11"/>
      <c r="F31" s="11"/>
      <c r="G31" s="11"/>
      <c r="H31" s="11"/>
      <c r="I31" s="137">
        <f>SUM(I26:I30)</f>
        <v>48</v>
      </c>
      <c r="J31" s="12"/>
      <c r="K31" s="139">
        <f>SUM(K26:K30)</f>
        <v>12792</v>
      </c>
      <c r="L31" s="139"/>
      <c r="M31" s="135">
        <f>SUM(M26:M30)</f>
        <v>7357.96</v>
      </c>
      <c r="N31" s="13"/>
      <c r="O31" s="16">
        <f>SUM(O26:O30)</f>
        <v>33538</v>
      </c>
      <c r="P31" s="12"/>
    </row>
    <row r="32" spans="2:16" s="6" customFormat="1">
      <c r="B32" s="9"/>
      <c r="E32" s="24"/>
      <c r="F32" s="24"/>
      <c r="G32" s="24"/>
      <c r="H32" s="24"/>
    </row>
    <row r="33" spans="2:16" s="1" customFormat="1" ht="56" customHeight="1">
      <c r="B33" s="232" t="s">
        <v>162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</row>
    <row r="34" spans="2:16" s="1" customFormat="1" ht="38.5" customHeight="1">
      <c r="B34" s="216" t="s">
        <v>10</v>
      </c>
      <c r="C34" s="218" t="s">
        <v>75</v>
      </c>
      <c r="D34" s="218" t="s">
        <v>155</v>
      </c>
      <c r="E34" s="226" t="s">
        <v>103</v>
      </c>
      <c r="F34" s="226"/>
      <c r="G34" s="226"/>
      <c r="H34" s="226"/>
      <c r="I34" s="223" t="s">
        <v>91</v>
      </c>
      <c r="J34" s="225" t="s">
        <v>2</v>
      </c>
      <c r="K34" s="225" t="s">
        <v>8</v>
      </c>
      <c r="L34" s="209" t="s">
        <v>160</v>
      </c>
      <c r="M34" s="225" t="s">
        <v>158</v>
      </c>
      <c r="N34" s="221" t="s">
        <v>77</v>
      </c>
      <c r="O34" s="221" t="s">
        <v>78</v>
      </c>
      <c r="P34" s="221" t="s">
        <v>79</v>
      </c>
    </row>
    <row r="35" spans="2:16" s="1" customFormat="1" ht="38.5" customHeight="1">
      <c r="B35" s="217"/>
      <c r="C35" s="219"/>
      <c r="D35" s="219"/>
      <c r="E35" s="91" t="s">
        <v>93</v>
      </c>
      <c r="F35" s="91" t="s">
        <v>94</v>
      </c>
      <c r="G35" s="134" t="s">
        <v>95</v>
      </c>
      <c r="H35" s="134" t="s">
        <v>96</v>
      </c>
      <c r="I35" s="224"/>
      <c r="J35" s="209"/>
      <c r="K35" s="209"/>
      <c r="L35" s="210"/>
      <c r="M35" s="209"/>
      <c r="N35" s="222"/>
      <c r="O35" s="222"/>
      <c r="P35" s="222"/>
    </row>
    <row r="36" spans="2:16" s="1" customFormat="1" ht="33" customHeight="1">
      <c r="B36" s="235" t="s">
        <v>120</v>
      </c>
      <c r="C36" s="136" t="s">
        <v>151</v>
      </c>
      <c r="D36" s="136" t="s">
        <v>156</v>
      </c>
      <c r="E36" s="21"/>
      <c r="F36" s="21"/>
      <c r="G36" s="21">
        <v>10</v>
      </c>
      <c r="H36" s="21">
        <v>10</v>
      </c>
      <c r="I36" s="39">
        <v>10</v>
      </c>
      <c r="J36" s="19">
        <v>210</v>
      </c>
      <c r="K36" s="48">
        <f>J36*I36</f>
        <v>2100</v>
      </c>
      <c r="L36" s="140">
        <v>0.4</v>
      </c>
      <c r="M36" s="48">
        <f>K36*0.6</f>
        <v>1260</v>
      </c>
      <c r="N36" s="45"/>
      <c r="O36" s="46">
        <v>3887</v>
      </c>
      <c r="P36" s="47">
        <v>324.16000000000003</v>
      </c>
    </row>
    <row r="37" spans="2:16" s="1" customFormat="1" ht="33" customHeight="1">
      <c r="B37" s="236"/>
      <c r="C37" s="136" t="s">
        <v>152</v>
      </c>
      <c r="D37" s="136" t="s">
        <v>156</v>
      </c>
      <c r="E37" s="21"/>
      <c r="F37" s="21"/>
      <c r="G37" s="21">
        <v>10</v>
      </c>
      <c r="H37" s="21">
        <v>10</v>
      </c>
      <c r="I37" s="39">
        <v>10</v>
      </c>
      <c r="J37" s="19">
        <v>254</v>
      </c>
      <c r="K37" s="48">
        <f t="shared" ref="K37:K40" si="6">J37*I37</f>
        <v>2540</v>
      </c>
      <c r="L37" s="140">
        <v>0.49</v>
      </c>
      <c r="M37" s="48">
        <f>K37*0.51</f>
        <v>1295.4000000000001</v>
      </c>
      <c r="N37" s="45"/>
      <c r="O37" s="46">
        <v>3887</v>
      </c>
      <c r="P37" s="47">
        <v>333.26</v>
      </c>
    </row>
    <row r="38" spans="2:16" s="1" customFormat="1" ht="33" customHeight="1">
      <c r="B38" s="236"/>
      <c r="C38" s="136" t="s">
        <v>157</v>
      </c>
      <c r="D38" s="136" t="s">
        <v>164</v>
      </c>
      <c r="E38" s="21"/>
      <c r="F38" s="21"/>
      <c r="G38" s="21">
        <v>4</v>
      </c>
      <c r="H38" s="21">
        <v>4</v>
      </c>
      <c r="I38" s="39">
        <f t="shared" ref="I38" si="7">SUM(E38:H38)</f>
        <v>8</v>
      </c>
      <c r="J38" s="19">
        <v>194</v>
      </c>
      <c r="K38" s="48">
        <f t="shared" si="6"/>
        <v>1552</v>
      </c>
      <c r="L38" s="140">
        <v>0.47</v>
      </c>
      <c r="M38" s="48">
        <f>K38*0.53</f>
        <v>822.56000000000006</v>
      </c>
      <c r="N38" s="45"/>
      <c r="O38" s="46">
        <v>5224</v>
      </c>
      <c r="P38" s="47">
        <v>157.46</v>
      </c>
    </row>
    <row r="39" spans="2:16" s="1" customFormat="1" ht="33" customHeight="1">
      <c r="B39" s="236"/>
      <c r="C39" s="136" t="s">
        <v>153</v>
      </c>
      <c r="D39" s="136" t="s">
        <v>156</v>
      </c>
      <c r="E39" s="21"/>
      <c r="F39" s="21"/>
      <c r="G39" s="21">
        <v>10</v>
      </c>
      <c r="H39" s="21">
        <v>10</v>
      </c>
      <c r="I39" s="39">
        <v>10</v>
      </c>
      <c r="J39" s="19">
        <v>230</v>
      </c>
      <c r="K39" s="48">
        <f t="shared" si="6"/>
        <v>2300</v>
      </c>
      <c r="L39" s="140">
        <v>0.41</v>
      </c>
      <c r="M39" s="48">
        <f>K39*0.59</f>
        <v>1357</v>
      </c>
      <c r="N39" s="45"/>
      <c r="O39" s="46">
        <v>3887</v>
      </c>
      <c r="P39" s="47">
        <v>349.11</v>
      </c>
    </row>
    <row r="40" spans="2:16" s="1" customFormat="1" ht="33" customHeight="1">
      <c r="B40" s="236"/>
      <c r="C40" s="136" t="s">
        <v>154</v>
      </c>
      <c r="D40" s="136" t="s">
        <v>156</v>
      </c>
      <c r="E40" s="21"/>
      <c r="F40" s="21"/>
      <c r="G40" s="21">
        <v>10</v>
      </c>
      <c r="H40" s="21">
        <v>10</v>
      </c>
      <c r="I40" s="39">
        <v>10</v>
      </c>
      <c r="J40" s="19">
        <v>430</v>
      </c>
      <c r="K40" s="48">
        <f t="shared" si="6"/>
        <v>4300</v>
      </c>
      <c r="L40" s="140">
        <v>0.39</v>
      </c>
      <c r="M40" s="48">
        <f>K40*0.61</f>
        <v>2623</v>
      </c>
      <c r="N40" s="45"/>
      <c r="O40" s="46">
        <v>3887</v>
      </c>
      <c r="P40" s="47">
        <v>674</v>
      </c>
    </row>
    <row r="41" spans="2:16" s="4" customFormat="1" ht="42" customHeight="1">
      <c r="B41" s="10" t="s">
        <v>6</v>
      </c>
      <c r="C41" s="10"/>
      <c r="D41" s="10"/>
      <c r="E41" s="11"/>
      <c r="F41" s="11"/>
      <c r="G41" s="11"/>
      <c r="H41" s="11"/>
      <c r="I41" s="137">
        <f>SUM(I36:I40)</f>
        <v>48</v>
      </c>
      <c r="J41" s="12"/>
      <c r="K41" s="139">
        <f>SUM(K36:K40)</f>
        <v>12792</v>
      </c>
      <c r="L41" s="139"/>
      <c r="M41" s="135">
        <f>SUM(M36:M40)</f>
        <v>7357.96</v>
      </c>
      <c r="N41" s="13"/>
      <c r="O41" s="16">
        <f>SUM(O36:O40)</f>
        <v>20772</v>
      </c>
      <c r="P41" s="12"/>
    </row>
    <row r="42" spans="2:16" s="6" customFormat="1">
      <c r="B42" s="9"/>
      <c r="E42" s="24"/>
      <c r="F42" s="24"/>
      <c r="G42" s="24"/>
      <c r="H42" s="24"/>
    </row>
    <row r="43" spans="2:16" s="1" customFormat="1" ht="56" customHeight="1">
      <c r="B43" s="237" t="s">
        <v>165</v>
      </c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</row>
    <row r="44" spans="2:16" s="1" customFormat="1" ht="38.5" customHeight="1">
      <c r="B44" s="216" t="s">
        <v>10</v>
      </c>
      <c r="C44" s="218" t="s">
        <v>75</v>
      </c>
      <c r="D44" s="218" t="s">
        <v>155</v>
      </c>
      <c r="E44" s="226" t="s">
        <v>103</v>
      </c>
      <c r="F44" s="226"/>
      <c r="G44" s="226"/>
      <c r="H44" s="226"/>
      <c r="I44" s="223" t="s">
        <v>91</v>
      </c>
      <c r="J44" s="225" t="s">
        <v>2</v>
      </c>
      <c r="K44" s="225" t="s">
        <v>8</v>
      </c>
      <c r="L44" s="209" t="s">
        <v>160</v>
      </c>
      <c r="M44" s="225" t="s">
        <v>158</v>
      </c>
      <c r="N44" s="221" t="s">
        <v>77</v>
      </c>
      <c r="O44" s="221" t="s">
        <v>78</v>
      </c>
      <c r="P44" s="221" t="s">
        <v>79</v>
      </c>
    </row>
    <row r="45" spans="2:16" s="1" customFormat="1" ht="38.5" customHeight="1">
      <c r="B45" s="217"/>
      <c r="C45" s="219"/>
      <c r="D45" s="219"/>
      <c r="E45" s="91" t="s">
        <v>93</v>
      </c>
      <c r="F45" s="91" t="s">
        <v>94</v>
      </c>
      <c r="G45" s="134" t="s">
        <v>95</v>
      </c>
      <c r="H45" s="134" t="s">
        <v>96</v>
      </c>
      <c r="I45" s="224"/>
      <c r="J45" s="209"/>
      <c r="K45" s="209"/>
      <c r="L45" s="210"/>
      <c r="M45" s="209"/>
      <c r="N45" s="222"/>
      <c r="O45" s="222"/>
      <c r="P45" s="222"/>
    </row>
    <row r="46" spans="2:16" s="1" customFormat="1" ht="33" customHeight="1">
      <c r="B46" s="233" t="s">
        <v>54</v>
      </c>
      <c r="C46" s="136" t="s">
        <v>151</v>
      </c>
      <c r="D46" s="136" t="s">
        <v>156</v>
      </c>
      <c r="E46" s="21"/>
      <c r="F46" s="21"/>
      <c r="G46" s="21">
        <v>10</v>
      </c>
      <c r="H46" s="21">
        <v>10</v>
      </c>
      <c r="I46" s="39">
        <v>10</v>
      </c>
      <c r="J46" s="19">
        <v>300</v>
      </c>
      <c r="K46" s="48">
        <f>J46*I46</f>
        <v>3000</v>
      </c>
      <c r="L46" s="140">
        <v>0.4</v>
      </c>
      <c r="M46" s="48">
        <f>K46*0.6</f>
        <v>1800</v>
      </c>
      <c r="N46" s="45"/>
      <c r="O46" s="46">
        <v>8589</v>
      </c>
      <c r="P46" s="47">
        <v>209.58</v>
      </c>
    </row>
    <row r="47" spans="2:16" s="1" customFormat="1" ht="33" customHeight="1">
      <c r="B47" s="234"/>
      <c r="C47" s="136" t="s">
        <v>152</v>
      </c>
      <c r="D47" s="136" t="s">
        <v>156</v>
      </c>
      <c r="E47" s="21"/>
      <c r="F47" s="21"/>
      <c r="G47" s="21">
        <v>10</v>
      </c>
      <c r="H47" s="21">
        <v>10</v>
      </c>
      <c r="I47" s="39">
        <v>10</v>
      </c>
      <c r="J47" s="19">
        <v>394</v>
      </c>
      <c r="K47" s="48">
        <f t="shared" ref="K47:K50" si="8">J47*I47</f>
        <v>3940</v>
      </c>
      <c r="L47" s="140">
        <v>0.49</v>
      </c>
      <c r="M47" s="48">
        <f>K47*0.51</f>
        <v>2009.4</v>
      </c>
      <c r="N47" s="45"/>
      <c r="O47" s="46">
        <v>8589</v>
      </c>
      <c r="P47" s="47">
        <v>233.96</v>
      </c>
    </row>
    <row r="48" spans="2:16" s="1" customFormat="1" ht="33" customHeight="1">
      <c r="B48" s="234"/>
      <c r="C48" s="136" t="s">
        <v>157</v>
      </c>
      <c r="D48" s="136" t="s">
        <v>164</v>
      </c>
      <c r="E48" s="21"/>
      <c r="F48" s="21"/>
      <c r="G48" s="21">
        <v>4</v>
      </c>
      <c r="H48" s="21">
        <v>4</v>
      </c>
      <c r="I48" s="39">
        <f t="shared" ref="I48:I50" si="9">SUM(E48:H48)</f>
        <v>8</v>
      </c>
      <c r="J48" s="19">
        <v>294</v>
      </c>
      <c r="K48" s="48">
        <f t="shared" si="8"/>
        <v>2352</v>
      </c>
      <c r="L48" s="140">
        <v>0.47</v>
      </c>
      <c r="M48" s="48">
        <f>K48*0.53</f>
        <v>1246.5600000000002</v>
      </c>
      <c r="N48" s="45"/>
      <c r="O48" s="46">
        <v>11543</v>
      </c>
      <c r="P48" s="47">
        <v>108</v>
      </c>
    </row>
    <row r="49" spans="2:16" s="1" customFormat="1" ht="33" customHeight="1">
      <c r="B49" s="234"/>
      <c r="C49" s="136" t="s">
        <v>153</v>
      </c>
      <c r="D49" s="136" t="s">
        <v>156</v>
      </c>
      <c r="E49" s="21"/>
      <c r="F49" s="21"/>
      <c r="G49" s="21">
        <v>10</v>
      </c>
      <c r="H49" s="21">
        <v>10</v>
      </c>
      <c r="I49" s="39">
        <v>10</v>
      </c>
      <c r="J49" s="19">
        <v>320</v>
      </c>
      <c r="K49" s="48">
        <f t="shared" si="8"/>
        <v>3200</v>
      </c>
      <c r="L49" s="140">
        <v>0.41</v>
      </c>
      <c r="M49" s="48">
        <f>K49*0.59</f>
        <v>1888</v>
      </c>
      <c r="N49" s="45"/>
      <c r="O49" s="46">
        <v>8589</v>
      </c>
      <c r="P49" s="47">
        <v>219.83</v>
      </c>
    </row>
    <row r="50" spans="2:16" s="1" customFormat="1" ht="33" customHeight="1">
      <c r="B50" s="234"/>
      <c r="C50" s="136" t="s">
        <v>154</v>
      </c>
      <c r="D50" s="136" t="s">
        <v>156</v>
      </c>
      <c r="E50" s="21"/>
      <c r="F50" s="21"/>
      <c r="G50" s="21">
        <v>10</v>
      </c>
      <c r="H50" s="21">
        <v>10</v>
      </c>
      <c r="I50" s="39">
        <f t="shared" si="9"/>
        <v>20</v>
      </c>
      <c r="J50" s="19">
        <v>620</v>
      </c>
      <c r="K50" s="48">
        <f t="shared" si="8"/>
        <v>12400</v>
      </c>
      <c r="L50" s="140">
        <v>0.39</v>
      </c>
      <c r="M50" s="48">
        <f>K50*0.61</f>
        <v>7564</v>
      </c>
      <c r="N50" s="45"/>
      <c r="O50" s="46">
        <v>17177</v>
      </c>
      <c r="P50" s="47">
        <v>440.35</v>
      </c>
    </row>
    <row r="51" spans="2:16" s="4" customFormat="1" ht="42" customHeight="1">
      <c r="B51" s="10" t="s">
        <v>6</v>
      </c>
      <c r="C51" s="10"/>
      <c r="D51" s="10"/>
      <c r="E51" s="11"/>
      <c r="F51" s="11"/>
      <c r="G51" s="11"/>
      <c r="H51" s="11"/>
      <c r="I51" s="137">
        <f>SUM(I46:I50)</f>
        <v>58</v>
      </c>
      <c r="J51" s="12"/>
      <c r="K51" s="139">
        <f>SUM(K46:K50)</f>
        <v>24892</v>
      </c>
      <c r="L51" s="139"/>
      <c r="M51" s="135">
        <f>SUM(M46:M50)</f>
        <v>14507.96</v>
      </c>
      <c r="N51" s="13"/>
      <c r="O51" s="16">
        <f>SUM(O46:O50)</f>
        <v>54487</v>
      </c>
      <c r="P51" s="12"/>
    </row>
    <row r="52" spans="2:16" s="6" customFormat="1">
      <c r="B52" s="9"/>
      <c r="E52" s="24"/>
      <c r="F52" s="24"/>
      <c r="G52" s="24"/>
      <c r="H52" s="24"/>
    </row>
    <row r="53" spans="2:16" s="6" customFormat="1" ht="37.25" customHeight="1">
      <c r="B53" s="10" t="s">
        <v>6</v>
      </c>
      <c r="C53" s="10"/>
      <c r="D53" s="10"/>
      <c r="E53" s="11"/>
      <c r="F53" s="11"/>
      <c r="G53" s="11"/>
      <c r="H53" s="11"/>
      <c r="I53" s="137"/>
      <c r="J53" s="12"/>
      <c r="K53" s="139"/>
      <c r="L53" s="139"/>
      <c r="M53" s="135">
        <f>M51+M41+M31+M21+M11</f>
        <v>116879.94</v>
      </c>
      <c r="N53" s="13"/>
      <c r="O53" s="16">
        <f>O51+O41+O31+O21+O11</f>
        <v>742138</v>
      </c>
      <c r="P53" s="12"/>
    </row>
    <row r="54" spans="2:16" s="6" customFormat="1">
      <c r="B54" s="9"/>
      <c r="E54" s="24"/>
      <c r="F54" s="24"/>
      <c r="G54" s="24"/>
      <c r="H54" s="24"/>
    </row>
    <row r="55" spans="2:16" s="6" customFormat="1">
      <c r="B55" s="9"/>
      <c r="E55" s="24"/>
      <c r="F55" s="24"/>
      <c r="G55" s="24"/>
      <c r="H55" s="24"/>
    </row>
    <row r="56" spans="2:16" s="6" customFormat="1">
      <c r="B56" s="9"/>
      <c r="E56" s="24"/>
      <c r="F56" s="24"/>
      <c r="G56" s="24"/>
      <c r="H56" s="24"/>
    </row>
    <row r="57" spans="2:16" s="6" customFormat="1">
      <c r="B57" s="9"/>
      <c r="E57" s="24"/>
      <c r="F57" s="24"/>
      <c r="G57" s="24"/>
      <c r="H57" s="24"/>
    </row>
    <row r="58" spans="2:16" s="6" customFormat="1">
      <c r="B58" s="9"/>
      <c r="E58" s="24"/>
      <c r="F58" s="24"/>
      <c r="G58" s="24"/>
      <c r="H58" s="24"/>
    </row>
    <row r="59" spans="2:16" s="6" customFormat="1">
      <c r="B59" s="9"/>
      <c r="E59" s="24"/>
      <c r="F59" s="24"/>
      <c r="G59" s="24"/>
      <c r="H59" s="24"/>
    </row>
    <row r="60" spans="2:16" s="6" customFormat="1">
      <c r="B60" s="9"/>
      <c r="E60" s="24"/>
      <c r="F60" s="24"/>
      <c r="G60" s="24"/>
      <c r="H60" s="24"/>
    </row>
    <row r="61" spans="2:16" s="6" customFormat="1">
      <c r="B61" s="9"/>
      <c r="E61" s="24"/>
      <c r="F61" s="24"/>
      <c r="G61" s="24"/>
      <c r="H61" s="24"/>
    </row>
    <row r="62" spans="2:16" s="6" customFormat="1">
      <c r="B62" s="9"/>
      <c r="E62" s="24"/>
      <c r="F62" s="24"/>
      <c r="G62" s="24"/>
      <c r="H62" s="24"/>
    </row>
    <row r="63" spans="2:16" s="6" customFormat="1">
      <c r="B63" s="9"/>
      <c r="E63" s="24"/>
      <c r="F63" s="24"/>
      <c r="G63" s="24"/>
      <c r="H63" s="24"/>
    </row>
    <row r="64" spans="2:16" s="6" customFormat="1">
      <c r="B64" s="9"/>
      <c r="E64" s="24"/>
      <c r="F64" s="24"/>
      <c r="G64" s="24"/>
      <c r="H64" s="24"/>
    </row>
    <row r="65" spans="2:8" s="6" customFormat="1">
      <c r="B65" s="9"/>
      <c r="E65" s="24"/>
      <c r="F65" s="24"/>
      <c r="G65" s="24"/>
      <c r="H65" s="24"/>
    </row>
    <row r="66" spans="2:8" s="6" customFormat="1">
      <c r="B66" s="9"/>
      <c r="E66" s="24"/>
      <c r="F66" s="24"/>
      <c r="G66" s="24"/>
      <c r="H66" s="24"/>
    </row>
    <row r="67" spans="2:8" s="6" customFormat="1">
      <c r="B67" s="9"/>
      <c r="E67" s="24"/>
      <c r="F67" s="24"/>
      <c r="G67" s="24"/>
      <c r="H67" s="24"/>
    </row>
    <row r="68" spans="2:8" s="6" customFormat="1">
      <c r="B68" s="9"/>
      <c r="E68" s="24"/>
      <c r="F68" s="24"/>
      <c r="G68" s="24"/>
      <c r="H68" s="24"/>
    </row>
    <row r="69" spans="2:8" s="6" customFormat="1">
      <c r="B69" s="9"/>
      <c r="E69" s="24"/>
      <c r="F69" s="24"/>
      <c r="G69" s="24"/>
      <c r="H69" s="24"/>
    </row>
    <row r="70" spans="2:8" s="6" customFormat="1">
      <c r="B70" s="9"/>
      <c r="E70" s="24"/>
      <c r="F70" s="24"/>
      <c r="G70" s="24"/>
      <c r="H70" s="24"/>
    </row>
    <row r="71" spans="2:8" s="6" customFormat="1">
      <c r="B71" s="9"/>
      <c r="E71" s="24"/>
      <c r="F71" s="24"/>
      <c r="G71" s="24"/>
      <c r="H71" s="24"/>
    </row>
    <row r="72" spans="2:8" s="6" customFormat="1">
      <c r="B72" s="9"/>
      <c r="E72" s="24"/>
      <c r="F72" s="24"/>
      <c r="G72" s="24"/>
      <c r="H72" s="24"/>
    </row>
    <row r="73" spans="2:8" s="6" customFormat="1">
      <c r="B73" s="9"/>
      <c r="E73" s="24"/>
      <c r="F73" s="24"/>
      <c r="G73" s="24"/>
      <c r="H73" s="24"/>
    </row>
    <row r="74" spans="2:8" s="6" customFormat="1">
      <c r="B74" s="9"/>
      <c r="E74" s="24"/>
      <c r="F74" s="24"/>
      <c r="G74" s="24"/>
      <c r="H74" s="24"/>
    </row>
  </sheetData>
  <mergeCells count="72">
    <mergeCell ref="B46:B50"/>
    <mergeCell ref="B36:B40"/>
    <mergeCell ref="B43:P43"/>
    <mergeCell ref="B44:B45"/>
    <mergeCell ref="C44:C45"/>
    <mergeCell ref="D44:D45"/>
    <mergeCell ref="E44:H44"/>
    <mergeCell ref="I44:I45"/>
    <mergeCell ref="J44:J45"/>
    <mergeCell ref="K44:K45"/>
    <mergeCell ref="L44:L45"/>
    <mergeCell ref="M44:M45"/>
    <mergeCell ref="N44:N45"/>
    <mergeCell ref="O44:O45"/>
    <mergeCell ref="P44:P45"/>
    <mergeCell ref="O24:O25"/>
    <mergeCell ref="P24:P25"/>
    <mergeCell ref="B26:B30"/>
    <mergeCell ref="B33:P33"/>
    <mergeCell ref="B34:B35"/>
    <mergeCell ref="C34:C35"/>
    <mergeCell ref="D34:D35"/>
    <mergeCell ref="E34:H34"/>
    <mergeCell ref="I34:I35"/>
    <mergeCell ref="J34:J35"/>
    <mergeCell ref="K34:K35"/>
    <mergeCell ref="L34:L35"/>
    <mergeCell ref="M34:M35"/>
    <mergeCell ref="N34:N35"/>
    <mergeCell ref="O34:O35"/>
    <mergeCell ref="P34:P35"/>
    <mergeCell ref="J24:J25"/>
    <mergeCell ref="K24:K25"/>
    <mergeCell ref="L24:L25"/>
    <mergeCell ref="M24:M25"/>
    <mergeCell ref="N24:N25"/>
    <mergeCell ref="B24:B25"/>
    <mergeCell ref="C24:C25"/>
    <mergeCell ref="D24:D25"/>
    <mergeCell ref="E24:H24"/>
    <mergeCell ref="I24:I25"/>
    <mergeCell ref="N14:N15"/>
    <mergeCell ref="O14:O15"/>
    <mergeCell ref="P14:P15"/>
    <mergeCell ref="B16:B20"/>
    <mergeCell ref="B23:P23"/>
    <mergeCell ref="I14:I15"/>
    <mergeCell ref="J14:J15"/>
    <mergeCell ref="K14:K15"/>
    <mergeCell ref="L14:L15"/>
    <mergeCell ref="M14:M15"/>
    <mergeCell ref="E4:H4"/>
    <mergeCell ref="B14:B15"/>
    <mergeCell ref="C14:C15"/>
    <mergeCell ref="D14:D15"/>
    <mergeCell ref="E14:H14"/>
    <mergeCell ref="L4:L5"/>
    <mergeCell ref="B12:C12"/>
    <mergeCell ref="B6:B10"/>
    <mergeCell ref="B13:P13"/>
    <mergeCell ref="B2:C2"/>
    <mergeCell ref="B4:B5"/>
    <mergeCell ref="C4:C5"/>
    <mergeCell ref="D4:D5"/>
    <mergeCell ref="B3:P3"/>
    <mergeCell ref="O4:O5"/>
    <mergeCell ref="P4:P5"/>
    <mergeCell ref="I4:I5"/>
    <mergeCell ref="J4:J5"/>
    <mergeCell ref="K4:K5"/>
    <mergeCell ref="N4:N5"/>
    <mergeCell ref="M4:M5"/>
  </mergeCells>
  <pageMargins left="0.51181102362204722" right="0.51181102362204722" top="0.78740157480314965" bottom="0.78740157480314965" header="0.31496062992125984" footer="0.31496062992125984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88EE-29D1-4708-A04F-50CD2218CCB3}">
  <dimension ref="B1:K67"/>
  <sheetViews>
    <sheetView showGridLines="0" zoomScale="50" zoomScaleNormal="50" workbookViewId="0">
      <selection activeCell="B2" sqref="B2:K8"/>
    </sheetView>
  </sheetViews>
  <sheetFormatPr defaultColWidth="18.81640625" defaultRowHeight="17.5"/>
  <cols>
    <col min="1" max="1" width="2.453125" style="2" customWidth="1"/>
    <col min="2" max="2" width="18.81640625" style="7"/>
    <col min="3" max="3" width="17.90625" style="3" customWidth="1"/>
    <col min="4" max="4" width="22.1796875" style="2" customWidth="1"/>
    <col min="5" max="5" width="13.90625" style="2" customWidth="1"/>
    <col min="6" max="6" width="9.26953125" style="2" customWidth="1"/>
    <col min="7" max="10" width="9.453125" style="51" customWidth="1"/>
    <col min="11" max="11" width="9.453125" style="2" customWidth="1"/>
    <col min="12" max="16384" width="18.81640625" style="2"/>
  </cols>
  <sheetData>
    <row r="1" spans="2:11">
      <c r="C1" s="2"/>
    </row>
    <row r="2" spans="2:11" ht="43.5" customHeight="1">
      <c r="B2" s="215" t="s">
        <v>166</v>
      </c>
      <c r="C2" s="215"/>
      <c r="G2" s="142"/>
      <c r="H2" s="142"/>
    </row>
    <row r="3" spans="2:11" s="1" customFormat="1" ht="56" customHeight="1">
      <c r="B3" s="143"/>
      <c r="C3" s="144"/>
      <c r="D3" s="144"/>
      <c r="E3" s="144"/>
      <c r="F3" s="241" t="s">
        <v>107</v>
      </c>
      <c r="G3" s="241"/>
      <c r="H3" s="241"/>
      <c r="I3" s="241"/>
      <c r="J3" s="241"/>
      <c r="K3" s="144"/>
    </row>
    <row r="4" spans="2:11" s="1" customFormat="1" ht="47.65" customHeight="1">
      <c r="B4" s="238" t="s">
        <v>10</v>
      </c>
      <c r="C4" s="239" t="s">
        <v>75</v>
      </c>
      <c r="D4" s="240" t="s">
        <v>76</v>
      </c>
      <c r="E4" s="240" t="s">
        <v>182</v>
      </c>
      <c r="F4" s="246" t="s">
        <v>171</v>
      </c>
      <c r="G4" s="247"/>
      <c r="H4" s="247"/>
      <c r="I4" s="248"/>
      <c r="J4" s="150" t="s">
        <v>172</v>
      </c>
      <c r="K4" s="224" t="s">
        <v>91</v>
      </c>
    </row>
    <row r="5" spans="2:11" s="1" customFormat="1" ht="25.9" customHeight="1">
      <c r="B5" s="238"/>
      <c r="C5" s="239"/>
      <c r="D5" s="240"/>
      <c r="E5" s="240"/>
      <c r="F5" s="145">
        <v>27</v>
      </c>
      <c r="G5" s="145">
        <v>28</v>
      </c>
      <c r="H5" s="145">
        <v>29</v>
      </c>
      <c r="I5" s="31">
        <v>30</v>
      </c>
      <c r="J5" s="31">
        <v>1</v>
      </c>
      <c r="K5" s="244"/>
    </row>
    <row r="6" spans="2:11" s="1" customFormat="1" ht="25.9" customHeight="1">
      <c r="B6" s="238"/>
      <c r="C6" s="239"/>
      <c r="D6" s="240"/>
      <c r="E6" s="240"/>
      <c r="F6" s="145" t="s">
        <v>167</v>
      </c>
      <c r="G6" s="145" t="s">
        <v>168</v>
      </c>
      <c r="H6" s="145" t="s">
        <v>169</v>
      </c>
      <c r="I6" s="31" t="s">
        <v>169</v>
      </c>
      <c r="J6" s="31" t="s">
        <v>167</v>
      </c>
      <c r="K6" s="245"/>
    </row>
    <row r="7" spans="2:11" s="1" customFormat="1" ht="81.900000000000006" customHeight="1">
      <c r="B7" s="242" t="s">
        <v>72</v>
      </c>
      <c r="C7" s="243" t="s">
        <v>170</v>
      </c>
      <c r="D7" s="136" t="s">
        <v>183</v>
      </c>
      <c r="E7" s="44" t="s">
        <v>184</v>
      </c>
      <c r="F7" s="43">
        <v>1</v>
      </c>
      <c r="G7" s="43">
        <v>1</v>
      </c>
      <c r="H7" s="43">
        <v>1</v>
      </c>
      <c r="I7" s="147">
        <v>1</v>
      </c>
      <c r="J7" s="147">
        <v>1</v>
      </c>
      <c r="K7" s="146">
        <f>SUM(F7:J7)</f>
        <v>5</v>
      </c>
    </row>
    <row r="8" spans="2:11" s="4" customFormat="1" ht="42" customHeight="1">
      <c r="B8" s="148" t="s">
        <v>6</v>
      </c>
      <c r="C8" s="148"/>
      <c r="D8" s="148"/>
      <c r="E8" s="148"/>
      <c r="F8" s="148"/>
      <c r="G8" s="149"/>
      <c r="H8" s="149"/>
      <c r="I8" s="149"/>
      <c r="J8" s="149"/>
      <c r="K8" s="149">
        <f>SUM(K7:K7)</f>
        <v>5</v>
      </c>
    </row>
    <row r="9" spans="2:11">
      <c r="C9" s="2"/>
    </row>
    <row r="10" spans="2:11">
      <c r="C10" s="2"/>
    </row>
    <row r="11" spans="2:11">
      <c r="C11" s="2"/>
    </row>
    <row r="12" spans="2:11">
      <c r="C12" s="2"/>
    </row>
    <row r="13" spans="2:11">
      <c r="C13" s="2"/>
    </row>
    <row r="14" spans="2:11">
      <c r="C14" s="2"/>
    </row>
    <row r="15" spans="2:11">
      <c r="C15" s="2"/>
    </row>
    <row r="16" spans="2:11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  <row r="30" spans="3:3">
      <c r="C30" s="2"/>
    </row>
    <row r="31" spans="3:3">
      <c r="C31" s="2"/>
    </row>
    <row r="32" spans="3: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  <row r="47" spans="3:3">
      <c r="C47" s="2"/>
    </row>
    <row r="48" spans="3:3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  <row r="56" spans="3:3">
      <c r="C56" s="2"/>
    </row>
    <row r="57" spans="3:3">
      <c r="C57" s="2"/>
    </row>
    <row r="58" spans="3:3">
      <c r="C58" s="2"/>
    </row>
    <row r="59" spans="3:3">
      <c r="C59" s="2"/>
    </row>
    <row r="60" spans="3:3">
      <c r="C60" s="2"/>
    </row>
    <row r="61" spans="3:3">
      <c r="C61" s="2"/>
    </row>
    <row r="62" spans="3:3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</sheetData>
  <mergeCells count="10">
    <mergeCell ref="F3:J3"/>
    <mergeCell ref="B7"/>
    <mergeCell ref="C7"/>
    <mergeCell ref="K4:K6"/>
    <mergeCell ref="F4:I4"/>
    <mergeCell ref="B2:C2"/>
    <mergeCell ref="B4:B6"/>
    <mergeCell ref="C4:C6"/>
    <mergeCell ref="D4:D6"/>
    <mergeCell ref="E4:E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88"/>
  <sheetViews>
    <sheetView showGridLines="0" topLeftCell="A7" zoomScale="40" zoomScaleNormal="40" zoomScaleSheetLayoutView="15" workbookViewId="0">
      <selection activeCell="P16" sqref="P16"/>
    </sheetView>
  </sheetViews>
  <sheetFormatPr defaultColWidth="9.26953125" defaultRowHeight="21"/>
  <cols>
    <col min="1" max="1" width="1.81640625" style="49" customWidth="1"/>
    <col min="2" max="2" width="25.90625" style="61" customWidth="1"/>
    <col min="3" max="3" width="21.7265625" style="62" customWidth="1"/>
    <col min="4" max="4" width="16.26953125" style="49" customWidth="1"/>
    <col min="5" max="8" width="14" style="63" customWidth="1"/>
    <col min="9" max="9" width="10.7265625" style="49" customWidth="1"/>
    <col min="10" max="10" width="22.453125" style="49" customWidth="1"/>
    <col min="11" max="11" width="17.26953125" style="64" customWidth="1"/>
    <col min="12" max="12" width="31.7265625" style="49" customWidth="1"/>
    <col min="13" max="16384" width="9.26953125" style="49"/>
  </cols>
  <sheetData>
    <row r="2" spans="2:14" s="65" customFormat="1" ht="63.5" customHeight="1">
      <c r="B2" s="133" t="s">
        <v>0</v>
      </c>
      <c r="K2" s="66"/>
    </row>
    <row r="3" spans="2:14" ht="48.5" customHeight="1">
      <c r="B3" s="251" t="s">
        <v>104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61"/>
    </row>
    <row r="4" spans="2:14" ht="34" customHeight="1">
      <c r="B4" s="252" t="s">
        <v>4</v>
      </c>
      <c r="C4" s="256" t="s">
        <v>0</v>
      </c>
      <c r="D4" s="252" t="s">
        <v>46</v>
      </c>
      <c r="E4" s="226" t="s">
        <v>103</v>
      </c>
      <c r="F4" s="226"/>
      <c r="G4" s="226"/>
      <c r="H4" s="226"/>
      <c r="I4" s="253" t="s">
        <v>9</v>
      </c>
      <c r="J4" s="254" t="s">
        <v>2</v>
      </c>
      <c r="K4" s="252" t="s">
        <v>97</v>
      </c>
      <c r="L4" s="252" t="s">
        <v>89</v>
      </c>
    </row>
    <row r="5" spans="2:14" ht="39" customHeight="1">
      <c r="B5" s="255"/>
      <c r="C5" s="257"/>
      <c r="D5" s="255"/>
      <c r="E5" s="91" t="s">
        <v>93</v>
      </c>
      <c r="F5" s="91" t="s">
        <v>94</v>
      </c>
      <c r="G5" s="90" t="s">
        <v>95</v>
      </c>
      <c r="H5" s="90" t="s">
        <v>96</v>
      </c>
      <c r="I5" s="253"/>
      <c r="J5" s="254"/>
      <c r="K5" s="255"/>
      <c r="L5" s="252"/>
    </row>
    <row r="6" spans="2:14" ht="47.25" customHeight="1">
      <c r="B6" s="249" t="s">
        <v>85</v>
      </c>
      <c r="C6" s="203" t="s">
        <v>5</v>
      </c>
      <c r="D6" s="204" t="s">
        <v>92</v>
      </c>
      <c r="E6" s="205"/>
      <c r="F6" s="205">
        <v>5</v>
      </c>
      <c r="G6" s="205">
        <v>5</v>
      </c>
      <c r="H6" s="205"/>
      <c r="I6" s="206">
        <f t="shared" ref="I6:I7" si="0">SUM(E6:H6)</f>
        <v>10</v>
      </c>
      <c r="J6" s="207"/>
      <c r="K6" s="74"/>
      <c r="L6" s="208"/>
    </row>
    <row r="7" spans="2:14" ht="47.25" customHeight="1">
      <c r="B7" s="250"/>
      <c r="C7" s="203" t="s">
        <v>70</v>
      </c>
      <c r="D7" s="204" t="s">
        <v>150</v>
      </c>
      <c r="E7" s="205"/>
      <c r="F7" s="205">
        <v>5</v>
      </c>
      <c r="G7" s="205">
        <v>5</v>
      </c>
      <c r="H7" s="205"/>
      <c r="I7" s="206">
        <f t="shared" si="0"/>
        <v>10</v>
      </c>
      <c r="J7" s="207"/>
      <c r="K7" s="74"/>
      <c r="L7" s="208"/>
    </row>
    <row r="8" spans="2:14" ht="47.25" customHeight="1">
      <c r="B8" s="68" t="s">
        <v>17</v>
      </c>
      <c r="C8" s="69" t="s">
        <v>88</v>
      </c>
      <c r="D8" s="70" t="s">
        <v>87</v>
      </c>
      <c r="E8" s="71"/>
      <c r="F8" s="71">
        <v>10</v>
      </c>
      <c r="G8" s="71">
        <v>10</v>
      </c>
      <c r="H8" s="71">
        <v>10</v>
      </c>
      <c r="I8" s="72">
        <f t="shared" ref="I8:I20" si="1">SUM(E8:H8)</f>
        <v>30</v>
      </c>
      <c r="J8" s="73"/>
      <c r="K8" s="74"/>
      <c r="L8" s="75"/>
      <c r="M8" s="89"/>
      <c r="N8" s="89"/>
    </row>
    <row r="9" spans="2:14" ht="47.25" customHeight="1">
      <c r="B9" s="68" t="s">
        <v>66</v>
      </c>
      <c r="C9" s="69" t="s">
        <v>70</v>
      </c>
      <c r="D9" s="70" t="s">
        <v>98</v>
      </c>
      <c r="E9" s="71"/>
      <c r="F9" s="71">
        <v>10</v>
      </c>
      <c r="G9" s="71">
        <v>10</v>
      </c>
      <c r="H9" s="71">
        <v>10</v>
      </c>
      <c r="I9" s="72">
        <f t="shared" si="1"/>
        <v>30</v>
      </c>
      <c r="J9" s="73"/>
      <c r="K9" s="74"/>
      <c r="L9" s="75"/>
      <c r="M9" s="89"/>
      <c r="N9" s="89"/>
    </row>
    <row r="10" spans="2:14" ht="47.25" customHeight="1">
      <c r="B10" s="68" t="s">
        <v>82</v>
      </c>
      <c r="C10" s="69" t="s">
        <v>88</v>
      </c>
      <c r="D10" s="70" t="s">
        <v>87</v>
      </c>
      <c r="E10" s="71"/>
      <c r="F10" s="71">
        <v>10</v>
      </c>
      <c r="G10" s="71">
        <v>10</v>
      </c>
      <c r="H10" s="71">
        <v>10</v>
      </c>
      <c r="I10" s="72">
        <f t="shared" si="1"/>
        <v>30</v>
      </c>
      <c r="J10" s="73"/>
      <c r="K10" s="74"/>
      <c r="L10" s="75"/>
      <c r="M10" s="89"/>
      <c r="N10" s="89"/>
    </row>
    <row r="11" spans="2:14" ht="47.25" customHeight="1">
      <c r="B11" s="68" t="s">
        <v>59</v>
      </c>
      <c r="C11" s="69" t="s">
        <v>88</v>
      </c>
      <c r="D11" s="70" t="s">
        <v>87</v>
      </c>
      <c r="E11" s="71"/>
      <c r="F11" s="71">
        <v>10</v>
      </c>
      <c r="G11" s="71">
        <v>10</v>
      </c>
      <c r="H11" s="71">
        <v>10</v>
      </c>
      <c r="I11" s="72">
        <f t="shared" si="1"/>
        <v>30</v>
      </c>
      <c r="J11" s="73"/>
      <c r="K11" s="74"/>
      <c r="L11" s="75"/>
      <c r="M11" s="89"/>
      <c r="N11" s="89"/>
    </row>
    <row r="12" spans="2:14" ht="47.25" customHeight="1">
      <c r="B12" s="68" t="s">
        <v>84</v>
      </c>
      <c r="C12" s="69" t="s">
        <v>88</v>
      </c>
      <c r="D12" s="70" t="s">
        <v>87</v>
      </c>
      <c r="E12" s="71"/>
      <c r="F12" s="71">
        <v>10</v>
      </c>
      <c r="G12" s="71">
        <v>10</v>
      </c>
      <c r="H12" s="71">
        <v>10</v>
      </c>
      <c r="I12" s="72">
        <f t="shared" si="1"/>
        <v>30</v>
      </c>
      <c r="J12" s="73"/>
      <c r="K12" s="74"/>
      <c r="L12" s="75"/>
      <c r="M12" s="89"/>
      <c r="N12" s="89"/>
    </row>
    <row r="13" spans="2:14" ht="47.25" customHeight="1">
      <c r="B13" s="68" t="s">
        <v>81</v>
      </c>
      <c r="C13" s="69" t="s">
        <v>88</v>
      </c>
      <c r="D13" s="70" t="s">
        <v>87</v>
      </c>
      <c r="E13" s="71"/>
      <c r="F13" s="71">
        <v>10</v>
      </c>
      <c r="G13" s="71">
        <v>10</v>
      </c>
      <c r="H13" s="71">
        <v>10</v>
      </c>
      <c r="I13" s="72">
        <f t="shared" si="1"/>
        <v>30</v>
      </c>
      <c r="J13" s="73"/>
      <c r="K13" s="74"/>
      <c r="L13" s="75"/>
      <c r="M13" s="89"/>
      <c r="N13" s="89"/>
    </row>
    <row r="14" spans="2:14" ht="47.25" customHeight="1">
      <c r="B14" s="68" t="s">
        <v>83</v>
      </c>
      <c r="C14" s="76" t="s">
        <v>106</v>
      </c>
      <c r="D14" s="70" t="s">
        <v>87</v>
      </c>
      <c r="E14" s="71"/>
      <c r="F14" s="71">
        <v>10</v>
      </c>
      <c r="G14" s="71">
        <v>10</v>
      </c>
      <c r="H14" s="71">
        <v>10</v>
      </c>
      <c r="I14" s="72">
        <f t="shared" si="1"/>
        <v>30</v>
      </c>
      <c r="J14" s="73"/>
      <c r="K14" s="74"/>
      <c r="L14" s="75"/>
      <c r="M14" s="89"/>
      <c r="N14" s="89"/>
    </row>
    <row r="15" spans="2:14" ht="47.25" customHeight="1">
      <c r="B15" s="68" t="s">
        <v>67</v>
      </c>
      <c r="C15" s="69" t="s">
        <v>70</v>
      </c>
      <c r="D15" s="70" t="s">
        <v>71</v>
      </c>
      <c r="E15" s="71"/>
      <c r="F15" s="71">
        <v>10</v>
      </c>
      <c r="G15" s="71">
        <v>10</v>
      </c>
      <c r="H15" s="71">
        <v>10</v>
      </c>
      <c r="I15" s="72">
        <f t="shared" si="1"/>
        <v>30</v>
      </c>
      <c r="J15" s="73"/>
      <c r="K15" s="74"/>
      <c r="L15" s="75"/>
      <c r="M15" s="89"/>
      <c r="N15" s="89"/>
    </row>
    <row r="16" spans="2:14" ht="47.25" customHeight="1">
      <c r="B16" s="68" t="s">
        <v>65</v>
      </c>
      <c r="C16" s="69" t="s">
        <v>88</v>
      </c>
      <c r="D16" s="70" t="s">
        <v>87</v>
      </c>
      <c r="E16" s="71"/>
      <c r="F16" s="71">
        <v>10</v>
      </c>
      <c r="G16" s="71">
        <v>10</v>
      </c>
      <c r="H16" s="71">
        <v>10</v>
      </c>
      <c r="I16" s="72">
        <f t="shared" si="1"/>
        <v>30</v>
      </c>
      <c r="J16" s="73"/>
      <c r="K16" s="74"/>
      <c r="L16" s="75"/>
      <c r="M16" s="89"/>
      <c r="N16" s="89"/>
    </row>
    <row r="17" spans="2:14" ht="47.25" customHeight="1">
      <c r="B17" s="68" t="s">
        <v>68</v>
      </c>
      <c r="C17" s="69" t="s">
        <v>70</v>
      </c>
      <c r="D17" s="70" t="s">
        <v>71</v>
      </c>
      <c r="E17" s="71"/>
      <c r="F17" s="71">
        <v>10</v>
      </c>
      <c r="G17" s="71">
        <v>10</v>
      </c>
      <c r="H17" s="71">
        <v>10</v>
      </c>
      <c r="I17" s="72">
        <f t="shared" si="1"/>
        <v>30</v>
      </c>
      <c r="J17" s="73"/>
      <c r="K17" s="74"/>
      <c r="L17" s="75"/>
      <c r="M17" s="89"/>
      <c r="N17" s="89"/>
    </row>
    <row r="18" spans="2:14" ht="47.25" customHeight="1">
      <c r="B18" s="68" t="s">
        <v>69</v>
      </c>
      <c r="C18" s="69" t="s">
        <v>70</v>
      </c>
      <c r="D18" s="70" t="s">
        <v>71</v>
      </c>
      <c r="E18" s="71"/>
      <c r="F18" s="71">
        <v>10</v>
      </c>
      <c r="G18" s="71">
        <v>10</v>
      </c>
      <c r="H18" s="71">
        <v>10</v>
      </c>
      <c r="I18" s="72">
        <f t="shared" si="1"/>
        <v>30</v>
      </c>
      <c r="J18" s="73"/>
      <c r="K18" s="74"/>
      <c r="L18" s="75"/>
      <c r="M18" s="89"/>
      <c r="N18" s="89"/>
    </row>
    <row r="19" spans="2:14" ht="47.25" customHeight="1">
      <c r="B19" s="68" t="s">
        <v>54</v>
      </c>
      <c r="C19" s="69" t="s">
        <v>88</v>
      </c>
      <c r="D19" s="70" t="s">
        <v>87</v>
      </c>
      <c r="E19" s="71"/>
      <c r="F19" s="71">
        <v>10</v>
      </c>
      <c r="G19" s="71">
        <v>10</v>
      </c>
      <c r="H19" s="71">
        <v>10</v>
      </c>
      <c r="I19" s="72">
        <f t="shared" si="1"/>
        <v>30</v>
      </c>
      <c r="J19" s="73"/>
      <c r="K19" s="74"/>
      <c r="L19" s="75"/>
      <c r="M19" s="89"/>
      <c r="N19" s="89"/>
    </row>
    <row r="20" spans="2:14" ht="47.25" customHeight="1">
      <c r="B20" s="68" t="s">
        <v>80</v>
      </c>
      <c r="C20" s="69" t="s">
        <v>88</v>
      </c>
      <c r="D20" s="70" t="s">
        <v>86</v>
      </c>
      <c r="E20" s="71"/>
      <c r="F20" s="71">
        <v>10</v>
      </c>
      <c r="G20" s="71">
        <v>10</v>
      </c>
      <c r="H20" s="71">
        <v>10</v>
      </c>
      <c r="I20" s="72">
        <f t="shared" si="1"/>
        <v>30</v>
      </c>
      <c r="J20" s="73"/>
      <c r="K20" s="74"/>
      <c r="L20" s="75"/>
      <c r="M20" s="89"/>
      <c r="N20" s="89"/>
    </row>
    <row r="21" spans="2:14" s="83" customFormat="1" ht="42" customHeight="1">
      <c r="B21" s="77" t="s">
        <v>3</v>
      </c>
      <c r="C21" s="78"/>
      <c r="D21" s="77"/>
      <c r="E21" s="79"/>
      <c r="F21" s="79"/>
      <c r="G21" s="79"/>
      <c r="H21" s="79"/>
      <c r="I21" s="80">
        <f>SUM(I6:I20)</f>
        <v>410</v>
      </c>
      <c r="J21" s="81"/>
      <c r="K21" s="81"/>
      <c r="L21" s="82"/>
    </row>
    <row r="22" spans="2:14" s="61" customFormat="1">
      <c r="C22" s="62"/>
      <c r="E22" s="84"/>
      <c r="F22" s="84"/>
      <c r="G22" s="84"/>
      <c r="H22" s="84"/>
      <c r="K22" s="62"/>
    </row>
    <row r="23" spans="2:14" s="61" customFormat="1">
      <c r="C23" s="62"/>
      <c r="E23" s="84"/>
      <c r="F23" s="84"/>
      <c r="G23" s="84"/>
      <c r="H23" s="84"/>
      <c r="K23" s="62"/>
    </row>
    <row r="24" spans="2:14" s="61" customFormat="1">
      <c r="C24" s="62"/>
      <c r="E24" s="84"/>
      <c r="F24" s="84"/>
      <c r="G24" s="84"/>
      <c r="H24" s="84"/>
      <c r="K24" s="62"/>
    </row>
    <row r="25" spans="2:14" s="61" customFormat="1">
      <c r="C25" s="62"/>
      <c r="E25" s="84"/>
      <c r="F25" s="84"/>
      <c r="G25" s="84"/>
      <c r="H25" s="84"/>
      <c r="K25" s="62"/>
    </row>
    <row r="26" spans="2:14" s="61" customFormat="1">
      <c r="C26" s="62"/>
      <c r="E26" s="84"/>
      <c r="F26" s="84"/>
      <c r="G26" s="84"/>
      <c r="H26" s="84"/>
      <c r="K26" s="62"/>
    </row>
    <row r="27" spans="2:14" s="61" customFormat="1">
      <c r="C27" s="62"/>
      <c r="E27" s="84"/>
      <c r="F27" s="84"/>
      <c r="G27" s="84"/>
      <c r="H27" s="84"/>
      <c r="K27" s="62"/>
    </row>
    <row r="28" spans="2:14" s="61" customFormat="1">
      <c r="C28" s="62"/>
      <c r="E28" s="84"/>
      <c r="F28" s="84"/>
      <c r="G28" s="84"/>
      <c r="H28" s="84"/>
      <c r="K28" s="62"/>
    </row>
    <row r="29" spans="2:14" s="61" customFormat="1">
      <c r="C29" s="62"/>
      <c r="E29" s="84"/>
      <c r="F29" s="84"/>
      <c r="G29" s="84"/>
      <c r="H29" s="84"/>
      <c r="K29" s="62"/>
    </row>
    <row r="30" spans="2:14" s="61" customFormat="1">
      <c r="C30" s="62"/>
      <c r="E30" s="84"/>
      <c r="F30" s="84"/>
      <c r="G30" s="84"/>
      <c r="H30" s="84"/>
      <c r="K30" s="62"/>
    </row>
    <row r="31" spans="2:14" s="61" customFormat="1">
      <c r="C31" s="62"/>
      <c r="E31" s="84"/>
      <c r="F31" s="84"/>
      <c r="G31" s="84"/>
      <c r="H31" s="84"/>
      <c r="K31" s="62"/>
    </row>
    <row r="32" spans="2:14" s="61" customFormat="1">
      <c r="C32" s="62"/>
      <c r="E32" s="84"/>
      <c r="F32" s="84"/>
      <c r="G32" s="84"/>
      <c r="H32" s="84"/>
      <c r="K32" s="62"/>
    </row>
    <row r="33" spans="3:11" s="61" customFormat="1">
      <c r="C33" s="62"/>
      <c r="E33" s="84"/>
      <c r="F33" s="84"/>
      <c r="G33" s="84"/>
      <c r="H33" s="84"/>
      <c r="K33" s="62"/>
    </row>
    <row r="34" spans="3:11" s="61" customFormat="1">
      <c r="C34" s="62"/>
      <c r="E34" s="84"/>
      <c r="F34" s="84"/>
      <c r="G34" s="84"/>
      <c r="H34" s="84"/>
      <c r="K34" s="62"/>
    </row>
    <row r="35" spans="3:11" s="61" customFormat="1">
      <c r="C35" s="62"/>
      <c r="E35" s="84"/>
      <c r="F35" s="84"/>
      <c r="G35" s="84"/>
      <c r="H35" s="84"/>
      <c r="K35" s="62"/>
    </row>
    <row r="36" spans="3:11" s="61" customFormat="1">
      <c r="C36" s="62"/>
      <c r="E36" s="84"/>
      <c r="F36" s="84"/>
      <c r="G36" s="84"/>
      <c r="H36" s="84"/>
      <c r="K36" s="62"/>
    </row>
    <row r="37" spans="3:11" s="61" customFormat="1">
      <c r="C37" s="62"/>
      <c r="E37" s="84"/>
      <c r="F37" s="84"/>
      <c r="G37" s="84"/>
      <c r="H37" s="84"/>
      <c r="K37" s="62"/>
    </row>
    <row r="38" spans="3:11" s="61" customFormat="1">
      <c r="C38" s="62"/>
      <c r="E38" s="84"/>
      <c r="F38" s="84"/>
      <c r="G38" s="84"/>
      <c r="H38" s="84"/>
      <c r="K38" s="62"/>
    </row>
    <row r="39" spans="3:11" s="61" customFormat="1">
      <c r="C39" s="62"/>
      <c r="E39" s="84"/>
      <c r="F39" s="84"/>
      <c r="G39" s="84"/>
      <c r="H39" s="84"/>
      <c r="K39" s="62"/>
    </row>
    <row r="40" spans="3:11" s="61" customFormat="1">
      <c r="C40" s="62"/>
      <c r="E40" s="84"/>
      <c r="F40" s="84"/>
      <c r="G40" s="84"/>
      <c r="H40" s="84"/>
      <c r="K40" s="62"/>
    </row>
    <row r="41" spans="3:11" s="61" customFormat="1">
      <c r="C41" s="62"/>
      <c r="E41" s="84"/>
      <c r="F41" s="84"/>
      <c r="G41" s="84"/>
      <c r="H41" s="84"/>
      <c r="K41" s="62"/>
    </row>
    <row r="42" spans="3:11" s="61" customFormat="1">
      <c r="C42" s="62"/>
      <c r="E42" s="84"/>
      <c r="F42" s="84"/>
      <c r="G42" s="84"/>
      <c r="H42" s="84"/>
      <c r="K42" s="62"/>
    </row>
    <row r="43" spans="3:11" s="61" customFormat="1">
      <c r="C43" s="62"/>
      <c r="E43" s="84"/>
      <c r="F43" s="84"/>
      <c r="G43" s="84"/>
      <c r="H43" s="84"/>
      <c r="K43" s="62"/>
    </row>
    <row r="44" spans="3:11" s="61" customFormat="1">
      <c r="C44" s="62"/>
      <c r="E44" s="84"/>
      <c r="F44" s="84"/>
      <c r="G44" s="84"/>
      <c r="H44" s="84"/>
      <c r="K44" s="62"/>
    </row>
    <row r="45" spans="3:11" s="61" customFormat="1">
      <c r="C45" s="62"/>
      <c r="E45" s="84"/>
      <c r="F45" s="84"/>
      <c r="G45" s="84"/>
      <c r="H45" s="84"/>
      <c r="K45" s="62"/>
    </row>
    <row r="46" spans="3:11" s="61" customFormat="1">
      <c r="C46" s="62"/>
      <c r="E46" s="84"/>
      <c r="F46" s="84"/>
      <c r="G46" s="84"/>
      <c r="H46" s="84"/>
      <c r="K46" s="62"/>
    </row>
    <row r="47" spans="3:11" s="61" customFormat="1">
      <c r="C47" s="62"/>
      <c r="E47" s="84"/>
      <c r="F47" s="84"/>
      <c r="G47" s="84"/>
      <c r="H47" s="84"/>
      <c r="K47" s="62"/>
    </row>
    <row r="48" spans="3:11" s="61" customFormat="1">
      <c r="C48" s="62"/>
      <c r="E48" s="84"/>
      <c r="F48" s="84"/>
      <c r="G48" s="84"/>
      <c r="H48" s="84"/>
      <c r="K48" s="62"/>
    </row>
    <row r="49" spans="3:11" s="61" customFormat="1">
      <c r="C49" s="62"/>
      <c r="E49" s="84"/>
      <c r="F49" s="84"/>
      <c r="G49" s="84"/>
      <c r="H49" s="84"/>
      <c r="K49" s="62"/>
    </row>
    <row r="50" spans="3:11" s="61" customFormat="1">
      <c r="C50" s="62"/>
      <c r="E50" s="84"/>
      <c r="F50" s="84"/>
      <c r="G50" s="84"/>
      <c r="H50" s="84"/>
      <c r="K50" s="62"/>
    </row>
    <row r="51" spans="3:11" s="61" customFormat="1">
      <c r="C51" s="62"/>
      <c r="E51" s="84"/>
      <c r="F51" s="84"/>
      <c r="G51" s="84"/>
      <c r="H51" s="84"/>
      <c r="K51" s="62"/>
    </row>
    <row r="52" spans="3:11" s="61" customFormat="1">
      <c r="C52" s="62"/>
      <c r="E52" s="84"/>
      <c r="F52" s="84"/>
      <c r="G52" s="84"/>
      <c r="H52" s="84"/>
      <c r="K52" s="62"/>
    </row>
    <row r="53" spans="3:11" s="61" customFormat="1">
      <c r="C53" s="62"/>
      <c r="E53" s="84"/>
      <c r="F53" s="84"/>
      <c r="G53" s="84"/>
      <c r="H53" s="84"/>
      <c r="K53" s="62"/>
    </row>
    <row r="54" spans="3:11" s="61" customFormat="1">
      <c r="C54" s="62"/>
      <c r="E54" s="84"/>
      <c r="F54" s="84"/>
      <c r="G54" s="84"/>
      <c r="H54" s="84"/>
      <c r="K54" s="62"/>
    </row>
    <row r="55" spans="3:11" s="61" customFormat="1">
      <c r="C55" s="62"/>
      <c r="E55" s="84"/>
      <c r="F55" s="84"/>
      <c r="G55" s="84"/>
      <c r="H55" s="84"/>
      <c r="K55" s="62"/>
    </row>
    <row r="56" spans="3:11" s="61" customFormat="1">
      <c r="C56" s="62"/>
      <c r="E56" s="84"/>
      <c r="F56" s="84"/>
      <c r="G56" s="84"/>
      <c r="H56" s="84"/>
      <c r="K56" s="62"/>
    </row>
    <row r="57" spans="3:11" s="61" customFormat="1">
      <c r="C57" s="62"/>
      <c r="E57" s="84"/>
      <c r="F57" s="84"/>
      <c r="G57" s="84"/>
      <c r="H57" s="84"/>
      <c r="K57" s="62"/>
    </row>
    <row r="58" spans="3:11" s="61" customFormat="1">
      <c r="C58" s="62"/>
      <c r="E58" s="84"/>
      <c r="F58" s="84"/>
      <c r="G58" s="84"/>
      <c r="H58" s="84"/>
      <c r="K58" s="62"/>
    </row>
    <row r="59" spans="3:11" s="61" customFormat="1">
      <c r="C59" s="62"/>
      <c r="E59" s="84"/>
      <c r="F59" s="84"/>
      <c r="G59" s="84"/>
      <c r="H59" s="84"/>
      <c r="K59" s="62"/>
    </row>
    <row r="60" spans="3:11" s="61" customFormat="1">
      <c r="C60" s="62"/>
      <c r="E60" s="84"/>
      <c r="F60" s="84"/>
      <c r="G60" s="84"/>
      <c r="H60" s="84"/>
      <c r="K60" s="62"/>
    </row>
    <row r="61" spans="3:11" s="61" customFormat="1">
      <c r="C61" s="62"/>
      <c r="E61" s="84"/>
      <c r="F61" s="84"/>
      <c r="G61" s="84"/>
      <c r="H61" s="84"/>
      <c r="K61" s="62"/>
    </row>
    <row r="62" spans="3:11" s="61" customFormat="1">
      <c r="C62" s="62"/>
      <c r="E62" s="84"/>
      <c r="F62" s="84"/>
      <c r="G62" s="84"/>
      <c r="H62" s="84"/>
      <c r="K62" s="62"/>
    </row>
    <row r="63" spans="3:11" s="61" customFormat="1">
      <c r="C63" s="62"/>
      <c r="E63" s="84"/>
      <c r="F63" s="84"/>
      <c r="G63" s="84"/>
      <c r="H63" s="84"/>
      <c r="K63" s="62"/>
    </row>
    <row r="64" spans="3:11" s="61" customFormat="1">
      <c r="C64" s="62"/>
      <c r="E64" s="84"/>
      <c r="F64" s="84"/>
      <c r="G64" s="84"/>
      <c r="H64" s="84"/>
      <c r="K64" s="62"/>
    </row>
    <row r="65" spans="3:11" s="61" customFormat="1">
      <c r="C65" s="62"/>
      <c r="E65" s="84"/>
      <c r="F65" s="84"/>
      <c r="G65" s="84"/>
      <c r="H65" s="84"/>
      <c r="K65" s="62"/>
    </row>
    <row r="66" spans="3:11" s="61" customFormat="1">
      <c r="C66" s="62"/>
      <c r="E66" s="84"/>
      <c r="F66" s="84"/>
      <c r="G66" s="84"/>
      <c r="H66" s="84"/>
      <c r="K66" s="62"/>
    </row>
    <row r="67" spans="3:11" s="61" customFormat="1">
      <c r="C67" s="62"/>
      <c r="E67" s="84"/>
      <c r="F67" s="84"/>
      <c r="G67" s="84"/>
      <c r="H67" s="84"/>
      <c r="K67" s="62"/>
    </row>
    <row r="68" spans="3:11" s="61" customFormat="1">
      <c r="C68" s="62"/>
      <c r="E68" s="84"/>
      <c r="F68" s="84"/>
      <c r="G68" s="84"/>
      <c r="H68" s="84"/>
      <c r="K68" s="62"/>
    </row>
    <row r="69" spans="3:11" s="61" customFormat="1">
      <c r="C69" s="62"/>
      <c r="E69" s="84"/>
      <c r="F69" s="84"/>
      <c r="G69" s="84"/>
      <c r="H69" s="84"/>
      <c r="K69" s="62"/>
    </row>
    <row r="70" spans="3:11" s="61" customFormat="1">
      <c r="C70" s="62"/>
      <c r="E70" s="84"/>
      <c r="F70" s="84"/>
      <c r="G70" s="84"/>
      <c r="H70" s="84"/>
      <c r="K70" s="62"/>
    </row>
    <row r="71" spans="3:11" s="61" customFormat="1">
      <c r="C71" s="62"/>
      <c r="E71" s="84"/>
      <c r="F71" s="84"/>
      <c r="G71" s="84"/>
      <c r="H71" s="84"/>
      <c r="K71" s="62"/>
    </row>
    <row r="72" spans="3:11" s="61" customFormat="1">
      <c r="C72" s="62"/>
      <c r="E72" s="84"/>
      <c r="F72" s="84"/>
      <c r="G72" s="84"/>
      <c r="H72" s="84"/>
      <c r="K72" s="62"/>
    </row>
    <row r="73" spans="3:11" s="61" customFormat="1">
      <c r="C73" s="62"/>
      <c r="E73" s="84"/>
      <c r="F73" s="84"/>
      <c r="G73" s="84"/>
      <c r="H73" s="84"/>
      <c r="K73" s="62"/>
    </row>
    <row r="74" spans="3:11" s="61" customFormat="1">
      <c r="C74" s="62"/>
      <c r="E74" s="84"/>
      <c r="F74" s="84"/>
      <c r="G74" s="84"/>
      <c r="H74" s="84"/>
      <c r="K74" s="62"/>
    </row>
    <row r="75" spans="3:11" s="61" customFormat="1">
      <c r="C75" s="62"/>
      <c r="E75" s="84"/>
      <c r="F75" s="84"/>
      <c r="G75" s="84"/>
      <c r="H75" s="84"/>
      <c r="K75" s="62"/>
    </row>
    <row r="76" spans="3:11" s="61" customFormat="1">
      <c r="C76" s="62"/>
      <c r="E76" s="84"/>
      <c r="F76" s="84"/>
      <c r="G76" s="84"/>
      <c r="H76" s="84"/>
      <c r="K76" s="62"/>
    </row>
    <row r="77" spans="3:11" s="61" customFormat="1">
      <c r="C77" s="62"/>
      <c r="E77" s="84"/>
      <c r="F77" s="84"/>
      <c r="G77" s="84"/>
      <c r="H77" s="84"/>
      <c r="K77" s="62"/>
    </row>
    <row r="78" spans="3:11" s="61" customFormat="1">
      <c r="C78" s="62"/>
      <c r="E78" s="84"/>
      <c r="F78" s="84"/>
      <c r="G78" s="84"/>
      <c r="H78" s="84"/>
      <c r="K78" s="62"/>
    </row>
    <row r="79" spans="3:11" s="61" customFormat="1">
      <c r="C79" s="62"/>
      <c r="E79" s="84"/>
      <c r="F79" s="84"/>
      <c r="G79" s="84"/>
      <c r="H79" s="84"/>
      <c r="K79" s="62"/>
    </row>
    <row r="80" spans="3:11" s="61" customFormat="1">
      <c r="C80" s="62"/>
      <c r="E80" s="84"/>
      <c r="F80" s="84"/>
      <c r="G80" s="84"/>
      <c r="H80" s="84"/>
      <c r="K80" s="62"/>
    </row>
    <row r="81" spans="3:11" s="61" customFormat="1">
      <c r="C81" s="62"/>
      <c r="E81" s="84"/>
      <c r="F81" s="84"/>
      <c r="G81" s="84"/>
      <c r="H81" s="84"/>
      <c r="K81" s="62"/>
    </row>
    <row r="82" spans="3:11" s="61" customFormat="1">
      <c r="C82" s="62"/>
      <c r="E82" s="84"/>
      <c r="F82" s="84"/>
      <c r="G82" s="84"/>
      <c r="H82" s="84"/>
      <c r="K82" s="62"/>
    </row>
    <row r="83" spans="3:11" s="61" customFormat="1">
      <c r="C83" s="62"/>
      <c r="E83" s="84"/>
      <c r="F83" s="84"/>
      <c r="G83" s="84"/>
      <c r="H83" s="84"/>
      <c r="K83" s="62"/>
    </row>
    <row r="84" spans="3:11" s="61" customFormat="1">
      <c r="C84" s="62"/>
      <c r="E84" s="84"/>
      <c r="F84" s="84"/>
      <c r="G84" s="84"/>
      <c r="H84" s="84"/>
      <c r="K84" s="62"/>
    </row>
    <row r="85" spans="3:11" s="61" customFormat="1">
      <c r="C85" s="62"/>
      <c r="E85" s="84"/>
      <c r="F85" s="84"/>
      <c r="G85" s="84"/>
      <c r="H85" s="84"/>
      <c r="K85" s="62"/>
    </row>
    <row r="86" spans="3:11" s="61" customFormat="1">
      <c r="C86" s="62"/>
      <c r="E86" s="84"/>
      <c r="F86" s="84"/>
      <c r="G86" s="84"/>
      <c r="H86" s="84"/>
      <c r="K86" s="62"/>
    </row>
    <row r="87" spans="3:11" s="61" customFormat="1">
      <c r="C87" s="62"/>
      <c r="E87" s="84"/>
      <c r="F87" s="84"/>
      <c r="G87" s="84"/>
      <c r="H87" s="84"/>
      <c r="K87" s="62"/>
    </row>
    <row r="88" spans="3:11" s="61" customFormat="1">
      <c r="C88" s="62"/>
      <c r="E88" s="84"/>
      <c r="F88" s="84"/>
      <c r="G88" s="84"/>
      <c r="H88" s="84"/>
      <c r="K88" s="62"/>
    </row>
  </sheetData>
  <mergeCells count="10">
    <mergeCell ref="B6:B7"/>
    <mergeCell ref="B3:L3"/>
    <mergeCell ref="L4:L5"/>
    <mergeCell ref="I4:I5"/>
    <mergeCell ref="J4:J5"/>
    <mergeCell ref="B4:B5"/>
    <mergeCell ref="C4:C5"/>
    <mergeCell ref="D4:D5"/>
    <mergeCell ref="K4:K5"/>
    <mergeCell ref="E4:H4"/>
  </mergeCells>
  <pageMargins left="0.51181102362204722" right="0.51181102362204722" top="0.78740157480314965" bottom="0.78740157480314965" header="0.31496062992125984" footer="0.31496062992125984"/>
  <pageSetup paperSize="8" scale="7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5832B-9484-40DF-A234-81249A12A70D}">
  <sheetPr>
    <tabColor theme="6" tint="0.39997558519241921"/>
  </sheetPr>
  <dimension ref="A1:K13"/>
  <sheetViews>
    <sheetView showGridLines="0" zoomScale="70" zoomScaleNormal="70" workbookViewId="0">
      <selection activeCell="M4" sqref="M4"/>
    </sheetView>
  </sheetViews>
  <sheetFormatPr defaultColWidth="8.7265625" defaultRowHeight="14.5"/>
  <cols>
    <col min="1" max="1" width="1.08984375" style="92" customWidth="1"/>
    <col min="2" max="2" width="21.1796875" style="93" customWidth="1"/>
    <col min="3" max="3" width="10.6328125" style="92" customWidth="1"/>
    <col min="4" max="4" width="40" style="92" customWidth="1"/>
    <col min="5" max="6" width="11.81640625" style="92" customWidth="1"/>
    <col min="7" max="7" width="16.26953125" style="92" customWidth="1"/>
    <col min="8" max="8" width="14.54296875" style="92" customWidth="1"/>
    <col min="9" max="9" width="13.453125" style="92" customWidth="1"/>
    <col min="10" max="10" width="12.26953125" style="92" customWidth="1"/>
    <col min="11" max="11" width="12.6328125" style="92" customWidth="1"/>
    <col min="12" max="16384" width="8.7265625" style="92"/>
  </cols>
  <sheetData>
    <row r="1" spans="1:11" ht="55" customHeight="1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5.75" customHeight="1"/>
    <row r="3" spans="1:11" ht="22.25" customHeight="1">
      <c r="B3" s="258" t="s">
        <v>108</v>
      </c>
      <c r="C3" s="258"/>
      <c r="D3" s="258"/>
      <c r="E3" s="258"/>
      <c r="F3" s="258"/>
      <c r="G3" s="258"/>
      <c r="H3" s="258"/>
      <c r="I3" s="258"/>
      <c r="J3" s="258"/>
      <c r="K3" s="258"/>
    </row>
    <row r="4" spans="1:11" s="116" customFormat="1" ht="33" customHeight="1">
      <c r="B4" s="259" t="s">
        <v>75</v>
      </c>
      <c r="C4" s="260"/>
      <c r="D4" s="261"/>
      <c r="E4" s="118"/>
      <c r="F4" s="117" t="s">
        <v>113</v>
      </c>
      <c r="G4" s="117" t="s">
        <v>112</v>
      </c>
      <c r="H4" s="117" t="s">
        <v>2</v>
      </c>
      <c r="I4" s="117" t="s">
        <v>111</v>
      </c>
      <c r="J4" s="117" t="s">
        <v>110</v>
      </c>
      <c r="K4" s="117" t="s">
        <v>101</v>
      </c>
    </row>
    <row r="5" spans="1:11" s="101" customFormat="1" ht="52.5" customHeight="1">
      <c r="B5" s="262" t="s">
        <v>114</v>
      </c>
      <c r="C5" s="263"/>
      <c r="D5" s="264"/>
      <c r="E5" s="267" t="s">
        <v>108</v>
      </c>
      <c r="F5" s="269" t="s">
        <v>109</v>
      </c>
      <c r="G5" s="271" t="s">
        <v>115</v>
      </c>
      <c r="H5" s="273">
        <v>1900</v>
      </c>
      <c r="I5" s="275">
        <v>121600</v>
      </c>
      <c r="J5" s="265">
        <v>0.75</v>
      </c>
      <c r="K5" s="275">
        <f>I5*0.25</f>
        <v>30400</v>
      </c>
    </row>
    <row r="6" spans="1:11" s="101" customFormat="1" ht="119.5" customHeight="1">
      <c r="B6" s="115"/>
      <c r="C6" s="114"/>
      <c r="D6" s="113"/>
      <c r="E6" s="268"/>
      <c r="F6" s="270"/>
      <c r="G6" s="272"/>
      <c r="H6" s="274"/>
      <c r="I6" s="276"/>
      <c r="J6" s="266"/>
      <c r="K6" s="276"/>
    </row>
    <row r="7" spans="1:11" s="101" customFormat="1" ht="21.5" customHeight="1">
      <c r="B7" s="112" t="s">
        <v>1</v>
      </c>
      <c r="C7" s="111"/>
      <c r="D7" s="111"/>
      <c r="E7" s="111"/>
      <c r="F7" s="110"/>
      <c r="G7" s="109"/>
      <c r="H7" s="109"/>
      <c r="I7" s="109"/>
      <c r="J7" s="109"/>
      <c r="K7" s="108">
        <f>K5</f>
        <v>30400</v>
      </c>
    </row>
    <row r="8" spans="1:11" s="101" customFormat="1" ht="14.25" customHeight="1">
      <c r="B8" s="107"/>
      <c r="C8" s="106"/>
      <c r="D8" s="106"/>
      <c r="E8" s="106"/>
      <c r="F8" s="105"/>
      <c r="G8" s="104"/>
      <c r="H8" s="104"/>
      <c r="I8" s="104"/>
      <c r="J8" s="104"/>
      <c r="K8" s="103"/>
    </row>
    <row r="9" spans="1:11" s="101" customFormat="1" ht="17" customHeight="1">
      <c r="B9" s="102"/>
      <c r="C9" s="96"/>
      <c r="D9" s="96"/>
      <c r="E9" s="96"/>
      <c r="F9" s="95"/>
    </row>
    <row r="10" spans="1:11">
      <c r="B10" s="97"/>
      <c r="C10" s="96"/>
      <c r="D10" s="96"/>
      <c r="E10" s="96"/>
      <c r="F10" s="95"/>
      <c r="G10" s="94"/>
      <c r="H10" s="94"/>
      <c r="I10" s="94"/>
      <c r="J10" s="94"/>
      <c r="K10" s="94"/>
    </row>
    <row r="11" spans="1:11">
      <c r="B11" s="97"/>
      <c r="C11" s="100"/>
      <c r="D11" s="100"/>
      <c r="E11" s="100"/>
      <c r="F11" s="95"/>
      <c r="G11" s="94"/>
      <c r="H11" s="94"/>
      <c r="I11" s="94"/>
      <c r="J11" s="94"/>
      <c r="K11" s="94"/>
    </row>
    <row r="12" spans="1:11">
      <c r="B12" s="99"/>
      <c r="C12" s="98"/>
      <c r="D12" s="98"/>
      <c r="E12" s="98"/>
      <c r="F12" s="95"/>
      <c r="G12" s="94"/>
      <c r="H12" s="94"/>
      <c r="I12" s="94"/>
      <c r="J12" s="94"/>
      <c r="K12" s="94"/>
    </row>
    <row r="13" spans="1:11">
      <c r="B13" s="97"/>
      <c r="C13" s="96"/>
      <c r="D13" s="96"/>
      <c r="E13" s="96"/>
      <c r="F13" s="95"/>
      <c r="G13" s="94"/>
      <c r="H13" s="94"/>
      <c r="I13" s="94"/>
      <c r="J13" s="94"/>
      <c r="K13" s="94"/>
    </row>
  </sheetData>
  <mergeCells count="10">
    <mergeCell ref="B3:K3"/>
    <mergeCell ref="B4:D4"/>
    <mergeCell ref="B5:D5"/>
    <mergeCell ref="J5:J6"/>
    <mergeCell ref="E5:E6"/>
    <mergeCell ref="F5:F6"/>
    <mergeCell ref="G5:G6"/>
    <mergeCell ref="H5:H6"/>
    <mergeCell ref="I5:I6"/>
    <mergeCell ref="K5:K6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N93"/>
  <sheetViews>
    <sheetView showGridLines="0" topLeftCell="B1" zoomScale="40" zoomScaleNormal="40" zoomScaleSheetLayoutView="50" workbookViewId="0">
      <selection activeCell="J6" sqref="J6:M29"/>
    </sheetView>
  </sheetViews>
  <sheetFormatPr defaultColWidth="8.81640625" defaultRowHeight="17.5"/>
  <cols>
    <col min="1" max="1" width="1.81640625" style="2" customWidth="1"/>
    <col min="2" max="2" width="43.81640625" style="7" customWidth="1"/>
    <col min="3" max="3" width="25.90625" style="6" customWidth="1"/>
    <col min="4" max="4" width="24.26953125" style="24" customWidth="1"/>
    <col min="5" max="8" width="18.7265625" style="24" customWidth="1"/>
    <col min="9" max="9" width="13.26953125" style="22" customWidth="1"/>
    <col min="10" max="10" width="26.36328125" style="2" customWidth="1"/>
    <col min="11" max="11" width="21.7265625" style="2" customWidth="1"/>
    <col min="12" max="12" width="26.36328125" style="2" customWidth="1"/>
    <col min="13" max="13" width="29.90625" style="2" customWidth="1"/>
    <col min="14" max="16384" width="8.81640625" style="2"/>
  </cols>
  <sheetData>
    <row r="2" spans="2:14" ht="39.5" customHeight="1">
      <c r="B2" s="26" t="s">
        <v>64</v>
      </c>
    </row>
    <row r="3" spans="2:14" s="1" customFormat="1" ht="72" customHeight="1">
      <c r="B3" s="277" t="s">
        <v>104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5"/>
    </row>
    <row r="4" spans="2:14" s="1" customFormat="1" ht="36" customHeight="1">
      <c r="B4" s="280" t="s">
        <v>4</v>
      </c>
      <c r="C4" s="279" t="s">
        <v>48</v>
      </c>
      <c r="D4" s="279" t="s">
        <v>15</v>
      </c>
      <c r="E4" s="226" t="s">
        <v>103</v>
      </c>
      <c r="F4" s="226"/>
      <c r="G4" s="226"/>
      <c r="H4" s="226"/>
      <c r="I4" s="281" t="s">
        <v>9</v>
      </c>
      <c r="J4" s="279" t="s">
        <v>2</v>
      </c>
      <c r="K4" s="279" t="s">
        <v>100</v>
      </c>
      <c r="L4" s="279" t="s">
        <v>102</v>
      </c>
      <c r="M4" s="279" t="s">
        <v>101</v>
      </c>
    </row>
    <row r="5" spans="2:14" s="1" customFormat="1" ht="36" customHeight="1">
      <c r="B5" s="280"/>
      <c r="C5" s="279"/>
      <c r="D5" s="279"/>
      <c r="E5" s="67" t="s">
        <v>93</v>
      </c>
      <c r="F5" s="67" t="s">
        <v>94</v>
      </c>
      <c r="G5" s="31" t="s">
        <v>95</v>
      </c>
      <c r="H5" s="31" t="s">
        <v>96</v>
      </c>
      <c r="I5" s="281"/>
      <c r="J5" s="279"/>
      <c r="K5" s="279"/>
      <c r="L5" s="279"/>
      <c r="M5" s="279"/>
    </row>
    <row r="6" spans="2:14" s="14" customFormat="1" ht="53.65" customHeight="1">
      <c r="B6" s="53" t="s">
        <v>82</v>
      </c>
      <c r="C6" s="54">
        <v>195874</v>
      </c>
      <c r="D6" s="42" t="s">
        <v>64</v>
      </c>
      <c r="E6" s="55"/>
      <c r="F6" s="55"/>
      <c r="G6" s="55"/>
      <c r="H6" s="55"/>
      <c r="I6" s="85">
        <v>3</v>
      </c>
      <c r="J6" s="88"/>
      <c r="K6" s="56"/>
      <c r="L6" s="88"/>
      <c r="M6" s="41"/>
    </row>
    <row r="7" spans="2:14" s="14" customFormat="1" ht="53.65" customHeight="1">
      <c r="B7" s="53" t="s">
        <v>66</v>
      </c>
      <c r="C7" s="54">
        <v>233744</v>
      </c>
      <c r="D7" s="42" t="s">
        <v>64</v>
      </c>
      <c r="E7" s="55"/>
      <c r="F7" s="55"/>
      <c r="G7" s="55"/>
      <c r="H7" s="55"/>
      <c r="I7" s="85">
        <v>3</v>
      </c>
      <c r="J7" s="88"/>
      <c r="K7" s="56"/>
      <c r="L7" s="88"/>
      <c r="M7" s="41"/>
    </row>
    <row r="8" spans="2:14" s="14" customFormat="1" ht="53.65" customHeight="1">
      <c r="B8" s="53" t="s">
        <v>59</v>
      </c>
      <c r="C8" s="54">
        <v>374272</v>
      </c>
      <c r="D8" s="42" t="s">
        <v>64</v>
      </c>
      <c r="E8" s="55"/>
      <c r="F8" s="55"/>
      <c r="G8" s="55"/>
      <c r="H8" s="55"/>
      <c r="I8" s="85">
        <v>3</v>
      </c>
      <c r="J8" s="88"/>
      <c r="K8" s="56"/>
      <c r="L8" s="88"/>
      <c r="M8" s="41"/>
    </row>
    <row r="9" spans="2:14" s="14" customFormat="1" ht="53.65" customHeight="1">
      <c r="B9" s="53" t="s">
        <v>17</v>
      </c>
      <c r="C9" s="54">
        <v>1194094</v>
      </c>
      <c r="D9" s="42" t="s">
        <v>64</v>
      </c>
      <c r="E9" s="55"/>
      <c r="F9" s="55"/>
      <c r="G9" s="55"/>
      <c r="H9" s="55"/>
      <c r="I9" s="85">
        <v>5</v>
      </c>
      <c r="J9" s="88"/>
      <c r="K9" s="56"/>
      <c r="L9" s="88"/>
      <c r="M9" s="41"/>
    </row>
    <row r="10" spans="2:14" s="14" customFormat="1" ht="53.65" customHeight="1">
      <c r="B10" s="53" t="s">
        <v>58</v>
      </c>
      <c r="C10" s="54">
        <v>398611</v>
      </c>
      <c r="D10" s="42" t="s">
        <v>64</v>
      </c>
      <c r="E10" s="55"/>
      <c r="F10" s="55"/>
      <c r="G10" s="55"/>
      <c r="H10" s="55"/>
      <c r="I10" s="85">
        <v>3</v>
      </c>
      <c r="J10" s="88"/>
      <c r="K10" s="56"/>
      <c r="L10" s="88"/>
      <c r="M10" s="41"/>
    </row>
    <row r="11" spans="2:14" s="14" customFormat="1" ht="53.65" customHeight="1">
      <c r="B11" s="53" t="s">
        <v>55</v>
      </c>
      <c r="C11" s="54">
        <v>420934</v>
      </c>
      <c r="D11" s="42" t="s">
        <v>64</v>
      </c>
      <c r="E11" s="55"/>
      <c r="F11" s="55"/>
      <c r="G11" s="55"/>
      <c r="H11" s="55"/>
      <c r="I11" s="85">
        <v>3</v>
      </c>
      <c r="J11" s="88"/>
      <c r="K11" s="56"/>
      <c r="L11" s="88"/>
      <c r="M11" s="41"/>
    </row>
    <row r="12" spans="2:14" s="14" customFormat="1" ht="53.65" customHeight="1">
      <c r="B12" s="53" t="s">
        <v>61</v>
      </c>
      <c r="C12" s="54">
        <v>350400</v>
      </c>
      <c r="D12" s="42" t="s">
        <v>64</v>
      </c>
      <c r="E12" s="55"/>
      <c r="F12" s="55"/>
      <c r="G12" s="55"/>
      <c r="H12" s="55"/>
      <c r="I12" s="86">
        <v>3</v>
      </c>
      <c r="J12" s="88"/>
      <c r="K12" s="56"/>
      <c r="L12" s="88"/>
      <c r="M12" s="41"/>
    </row>
    <row r="13" spans="2:14" s="14" customFormat="1" ht="53.65" customHeight="1">
      <c r="B13" s="53" t="s">
        <v>63</v>
      </c>
      <c r="C13" s="54">
        <v>311230</v>
      </c>
      <c r="D13" s="42" t="s">
        <v>64</v>
      </c>
      <c r="E13" s="55"/>
      <c r="F13" s="55"/>
      <c r="G13" s="55"/>
      <c r="H13" s="55"/>
      <c r="I13" s="85">
        <v>3</v>
      </c>
      <c r="J13" s="88"/>
      <c r="K13" s="56"/>
      <c r="L13" s="88"/>
      <c r="M13" s="41"/>
    </row>
    <row r="14" spans="2:14" s="14" customFormat="1" ht="53.65" customHeight="1">
      <c r="B14" s="53" t="s">
        <v>50</v>
      </c>
      <c r="C14" s="54">
        <v>1365899</v>
      </c>
      <c r="D14" s="42" t="s">
        <v>64</v>
      </c>
      <c r="E14" s="55"/>
      <c r="F14" s="55"/>
      <c r="G14" s="55"/>
      <c r="H14" s="55"/>
      <c r="I14" s="85">
        <v>4</v>
      </c>
      <c r="J14" s="88"/>
      <c r="K14" s="56"/>
      <c r="L14" s="88"/>
      <c r="M14" s="41"/>
    </row>
    <row r="15" spans="2:14" s="14" customFormat="1" ht="53.65" customHeight="1">
      <c r="B15" s="53" t="s">
        <v>60</v>
      </c>
      <c r="C15" s="54">
        <v>366519</v>
      </c>
      <c r="D15" s="42" t="s">
        <v>64</v>
      </c>
      <c r="E15" s="55"/>
      <c r="F15" s="55"/>
      <c r="G15" s="55"/>
      <c r="H15" s="55"/>
      <c r="I15" s="85">
        <v>3</v>
      </c>
      <c r="J15" s="88"/>
      <c r="K15" s="56"/>
      <c r="L15" s="88"/>
      <c r="M15" s="41"/>
    </row>
    <row r="16" spans="2:14" s="14" customFormat="1" ht="53.65" customHeight="1">
      <c r="B16" s="53" t="s">
        <v>56</v>
      </c>
      <c r="C16" s="54">
        <v>414810</v>
      </c>
      <c r="D16" s="42" t="s">
        <v>64</v>
      </c>
      <c r="E16" s="55"/>
      <c r="F16" s="55"/>
      <c r="G16" s="55"/>
      <c r="H16" s="55"/>
      <c r="I16" s="85">
        <v>3</v>
      </c>
      <c r="J16" s="88"/>
      <c r="K16" s="56"/>
      <c r="L16" s="88"/>
      <c r="M16" s="41"/>
    </row>
    <row r="17" spans="2:13" s="14" customFormat="1" ht="53.65" customHeight="1">
      <c r="B17" s="53" t="s">
        <v>84</v>
      </c>
      <c r="C17" s="57">
        <v>237130</v>
      </c>
      <c r="D17" s="42" t="s">
        <v>64</v>
      </c>
      <c r="E17" s="55"/>
      <c r="F17" s="55"/>
      <c r="G17" s="55"/>
      <c r="H17" s="55"/>
      <c r="I17" s="85">
        <v>3</v>
      </c>
      <c r="J17" s="88"/>
      <c r="K17" s="56"/>
      <c r="L17" s="88"/>
      <c r="M17" s="41"/>
    </row>
    <row r="18" spans="2:13" s="14" customFormat="1" ht="53.65" customHeight="1">
      <c r="B18" s="58" t="s">
        <v>52</v>
      </c>
      <c r="C18" s="57">
        <v>696850</v>
      </c>
      <c r="D18" s="42" t="s">
        <v>64</v>
      </c>
      <c r="E18" s="55"/>
      <c r="F18" s="55"/>
      <c r="G18" s="55"/>
      <c r="H18" s="55"/>
      <c r="I18" s="87">
        <v>3</v>
      </c>
      <c r="J18" s="88"/>
      <c r="K18" s="56"/>
      <c r="L18" s="88"/>
      <c r="M18" s="41"/>
    </row>
    <row r="19" spans="2:13" s="14" customFormat="1" ht="53.65" customHeight="1">
      <c r="B19" s="58" t="s">
        <v>57</v>
      </c>
      <c r="C19" s="54">
        <v>400949</v>
      </c>
      <c r="D19" s="42" t="s">
        <v>64</v>
      </c>
      <c r="E19" s="55"/>
      <c r="F19" s="55"/>
      <c r="G19" s="55"/>
      <c r="H19" s="55"/>
      <c r="I19" s="87">
        <v>3</v>
      </c>
      <c r="J19" s="88"/>
      <c r="K19" s="56"/>
      <c r="L19" s="88"/>
      <c r="M19" s="41"/>
    </row>
    <row r="20" spans="2:13" s="14" customFormat="1" ht="53.65" customHeight="1">
      <c r="B20" s="58" t="s">
        <v>62</v>
      </c>
      <c r="C20" s="54">
        <v>319146</v>
      </c>
      <c r="D20" s="42" t="s">
        <v>64</v>
      </c>
      <c r="E20" s="55"/>
      <c r="F20" s="55"/>
      <c r="G20" s="55"/>
      <c r="H20" s="55"/>
      <c r="I20" s="87">
        <v>3</v>
      </c>
      <c r="J20" s="88"/>
      <c r="K20" s="56"/>
      <c r="L20" s="88"/>
      <c r="M20" s="41"/>
    </row>
    <row r="21" spans="2:13" s="14" customFormat="1" ht="53.65" customHeight="1">
      <c r="B21" s="58" t="s">
        <v>81</v>
      </c>
      <c r="C21" s="54">
        <v>227072</v>
      </c>
      <c r="D21" s="42" t="s">
        <v>64</v>
      </c>
      <c r="E21" s="55"/>
      <c r="F21" s="55"/>
      <c r="G21" s="55"/>
      <c r="H21" s="55"/>
      <c r="I21" s="87">
        <v>3</v>
      </c>
      <c r="J21" s="88"/>
      <c r="K21" s="56"/>
      <c r="L21" s="88"/>
      <c r="M21" s="41"/>
    </row>
    <row r="22" spans="2:13" s="14" customFormat="1" ht="53.65" customHeight="1">
      <c r="B22" s="58" t="s">
        <v>83</v>
      </c>
      <c r="C22" s="54">
        <v>204797</v>
      </c>
      <c r="D22" s="42" t="s">
        <v>64</v>
      </c>
      <c r="E22" s="55"/>
      <c r="F22" s="55"/>
      <c r="G22" s="55"/>
      <c r="H22" s="55"/>
      <c r="I22" s="87">
        <v>3</v>
      </c>
      <c r="J22" s="88"/>
      <c r="K22" s="56"/>
      <c r="L22" s="88"/>
      <c r="M22" s="41"/>
    </row>
    <row r="23" spans="2:13" s="14" customFormat="1" ht="53.65" customHeight="1">
      <c r="B23" s="58" t="s">
        <v>51</v>
      </c>
      <c r="C23" s="54">
        <v>716109</v>
      </c>
      <c r="D23" s="42" t="s">
        <v>64</v>
      </c>
      <c r="E23" s="55"/>
      <c r="F23" s="55"/>
      <c r="G23" s="55"/>
      <c r="H23" s="55"/>
      <c r="I23" s="87">
        <v>3</v>
      </c>
      <c r="J23" s="88"/>
      <c r="K23" s="56"/>
      <c r="L23" s="88"/>
      <c r="M23" s="41"/>
    </row>
    <row r="24" spans="2:13" s="14" customFormat="1" ht="53.65" customHeight="1">
      <c r="B24" s="59" t="s">
        <v>54</v>
      </c>
      <c r="C24" s="54">
        <v>432957</v>
      </c>
      <c r="D24" s="42" t="s">
        <v>64</v>
      </c>
      <c r="E24" s="55"/>
      <c r="F24" s="55"/>
      <c r="G24" s="55"/>
      <c r="H24" s="55"/>
      <c r="I24" s="87">
        <v>3</v>
      </c>
      <c r="J24" s="88"/>
      <c r="K24" s="56"/>
      <c r="L24" s="88"/>
      <c r="M24" s="41"/>
    </row>
    <row r="25" spans="2:13" s="14" customFormat="1" ht="53.65" customHeight="1">
      <c r="B25" s="59" t="s">
        <v>99</v>
      </c>
      <c r="C25" s="54">
        <v>833240</v>
      </c>
      <c r="D25" s="42" t="s">
        <v>64</v>
      </c>
      <c r="E25" s="55"/>
      <c r="F25" s="55"/>
      <c r="G25" s="55"/>
      <c r="H25" s="55"/>
      <c r="I25" s="87">
        <v>4</v>
      </c>
      <c r="J25" s="88"/>
      <c r="K25" s="56"/>
      <c r="L25" s="88"/>
      <c r="M25" s="41"/>
    </row>
    <row r="26" spans="2:13" s="4" customFormat="1" ht="53.65" customHeight="1">
      <c r="B26" s="60" t="s">
        <v>65</v>
      </c>
      <c r="C26" s="57">
        <v>51447</v>
      </c>
      <c r="D26" s="42" t="s">
        <v>64</v>
      </c>
      <c r="E26" s="55"/>
      <c r="F26" s="55"/>
      <c r="G26" s="55"/>
      <c r="H26" s="55"/>
      <c r="I26" s="87">
        <v>3</v>
      </c>
      <c r="J26" s="88"/>
      <c r="K26" s="56"/>
      <c r="L26" s="88"/>
      <c r="M26" s="41"/>
    </row>
    <row r="27" spans="2:13" s="6" customFormat="1" ht="53.65" customHeight="1">
      <c r="B27" s="59" t="s">
        <v>49</v>
      </c>
      <c r="C27" s="54">
        <v>45538936</v>
      </c>
      <c r="D27" s="42" t="s">
        <v>64</v>
      </c>
      <c r="E27" s="55"/>
      <c r="F27" s="55"/>
      <c r="G27" s="55"/>
      <c r="H27" s="55"/>
      <c r="I27" s="85">
        <v>10</v>
      </c>
      <c r="J27" s="88"/>
      <c r="K27" s="56"/>
      <c r="L27" s="88"/>
      <c r="M27" s="41"/>
    </row>
    <row r="28" spans="2:13" s="6" customFormat="1" ht="53.65" customHeight="1">
      <c r="B28" s="59" t="s">
        <v>53</v>
      </c>
      <c r="C28" s="54">
        <v>671186</v>
      </c>
      <c r="D28" s="42" t="s">
        <v>64</v>
      </c>
      <c r="E28" s="55"/>
      <c r="F28" s="55"/>
      <c r="G28" s="55"/>
      <c r="H28" s="55"/>
      <c r="I28" s="87">
        <v>3</v>
      </c>
      <c r="J28" s="88"/>
      <c r="K28" s="56"/>
      <c r="L28" s="88"/>
      <c r="M28" s="41"/>
    </row>
    <row r="29" spans="2:13" s="52" customFormat="1" ht="40.5" customHeight="1">
      <c r="B29" s="127" t="s">
        <v>1</v>
      </c>
      <c r="C29" s="128"/>
      <c r="D29" s="129"/>
      <c r="E29" s="130"/>
      <c r="F29" s="130"/>
      <c r="G29" s="130"/>
      <c r="H29" s="130"/>
      <c r="I29" s="130">
        <f>SUM(I6:I28)</f>
        <v>80</v>
      </c>
      <c r="J29" s="131"/>
      <c r="K29" s="132"/>
      <c r="L29" s="131"/>
      <c r="M29" s="131"/>
    </row>
    <row r="30" spans="2:13" s="6" customFormat="1">
      <c r="B30" s="9"/>
      <c r="D30" s="24"/>
      <c r="E30" s="24"/>
      <c r="F30" s="24"/>
      <c r="G30" s="24"/>
      <c r="H30" s="24"/>
      <c r="I30" s="23"/>
      <c r="L30" s="50"/>
      <c r="M30" s="50"/>
    </row>
    <row r="31" spans="2:13" s="6" customFormat="1" ht="73.25" customHeight="1">
      <c r="B31" s="278" t="s">
        <v>105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</row>
    <row r="32" spans="2:13" s="6" customFormat="1">
      <c r="B32" s="9"/>
      <c r="D32" s="24"/>
      <c r="E32" s="24"/>
      <c r="F32" s="24"/>
      <c r="G32" s="24"/>
      <c r="H32" s="24"/>
      <c r="I32" s="23"/>
    </row>
    <row r="33" spans="2:9" s="6" customFormat="1">
      <c r="B33" s="9"/>
      <c r="D33" s="24"/>
      <c r="E33" s="24"/>
      <c r="F33" s="24"/>
      <c r="G33" s="24"/>
      <c r="H33" s="24"/>
      <c r="I33" s="23"/>
    </row>
    <row r="34" spans="2:9" s="6" customFormat="1">
      <c r="B34" s="9"/>
      <c r="D34" s="24"/>
      <c r="E34" s="24"/>
      <c r="F34" s="24"/>
      <c r="G34" s="24"/>
      <c r="H34" s="24"/>
      <c r="I34" s="23"/>
    </row>
    <row r="35" spans="2:9" s="6" customFormat="1">
      <c r="B35" s="9"/>
      <c r="D35" s="24"/>
      <c r="E35" s="24"/>
      <c r="F35" s="24"/>
      <c r="G35" s="24"/>
      <c r="H35" s="24"/>
      <c r="I35" s="23"/>
    </row>
    <row r="36" spans="2:9" s="6" customFormat="1">
      <c r="B36" s="9"/>
      <c r="D36" s="24"/>
      <c r="E36" s="24"/>
      <c r="F36" s="24"/>
      <c r="G36" s="24"/>
      <c r="H36" s="24"/>
      <c r="I36" s="23"/>
    </row>
    <row r="37" spans="2:9" s="6" customFormat="1">
      <c r="B37" s="9"/>
      <c r="D37" s="24"/>
      <c r="E37" s="24"/>
      <c r="F37" s="24"/>
      <c r="G37" s="24"/>
      <c r="H37" s="24"/>
      <c r="I37" s="23"/>
    </row>
    <row r="38" spans="2:9" s="6" customFormat="1">
      <c r="B38" s="9"/>
      <c r="D38" s="24"/>
      <c r="E38" s="24"/>
      <c r="F38" s="24"/>
      <c r="G38" s="24"/>
      <c r="H38" s="24"/>
      <c r="I38" s="23"/>
    </row>
    <row r="39" spans="2:9" s="6" customFormat="1">
      <c r="B39" s="9"/>
      <c r="D39" s="24"/>
      <c r="E39" s="24"/>
      <c r="F39" s="24"/>
      <c r="G39" s="24"/>
      <c r="H39" s="24"/>
      <c r="I39" s="23"/>
    </row>
    <row r="40" spans="2:9" s="6" customFormat="1">
      <c r="B40" s="9"/>
      <c r="D40" s="24"/>
      <c r="E40" s="24"/>
      <c r="F40" s="24"/>
      <c r="G40" s="24"/>
      <c r="H40" s="24"/>
      <c r="I40" s="23"/>
    </row>
    <row r="41" spans="2:9" s="6" customFormat="1">
      <c r="B41" s="9"/>
      <c r="D41" s="24"/>
      <c r="E41" s="24"/>
      <c r="F41" s="24"/>
      <c r="G41" s="24"/>
      <c r="H41" s="24"/>
      <c r="I41" s="23"/>
    </row>
    <row r="42" spans="2:9" s="6" customFormat="1">
      <c r="B42" s="9"/>
      <c r="D42" s="24"/>
      <c r="E42" s="24"/>
      <c r="F42" s="24"/>
      <c r="G42" s="24"/>
      <c r="H42" s="24"/>
      <c r="I42" s="23"/>
    </row>
    <row r="43" spans="2:9" s="6" customFormat="1">
      <c r="B43" s="9"/>
      <c r="D43" s="24"/>
      <c r="E43" s="24"/>
      <c r="F43" s="24"/>
      <c r="G43" s="24"/>
      <c r="H43" s="24"/>
      <c r="I43" s="23"/>
    </row>
    <row r="44" spans="2:9" s="6" customFormat="1">
      <c r="B44" s="9"/>
      <c r="D44" s="24"/>
      <c r="E44" s="24"/>
      <c r="F44" s="24"/>
      <c r="G44" s="24"/>
      <c r="H44" s="24"/>
      <c r="I44" s="23"/>
    </row>
    <row r="45" spans="2:9" s="6" customFormat="1">
      <c r="B45" s="9"/>
      <c r="D45" s="24"/>
      <c r="E45" s="24"/>
      <c r="F45" s="24"/>
      <c r="G45" s="24"/>
      <c r="H45" s="24"/>
      <c r="I45" s="23"/>
    </row>
    <row r="46" spans="2:9" s="6" customFormat="1">
      <c r="B46" s="9"/>
      <c r="D46" s="24"/>
      <c r="E46" s="24"/>
      <c r="F46" s="24"/>
      <c r="G46" s="24"/>
      <c r="H46" s="24"/>
      <c r="I46" s="23"/>
    </row>
    <row r="47" spans="2:9" s="6" customFormat="1">
      <c r="B47" s="9"/>
      <c r="D47" s="24"/>
      <c r="E47" s="24"/>
      <c r="F47" s="24"/>
      <c r="G47" s="24"/>
      <c r="H47" s="24"/>
      <c r="I47" s="23"/>
    </row>
    <row r="48" spans="2:9" s="6" customFormat="1">
      <c r="B48" s="9"/>
      <c r="D48" s="24"/>
      <c r="E48" s="24"/>
      <c r="F48" s="24"/>
      <c r="G48" s="24"/>
      <c r="H48" s="24"/>
      <c r="I48" s="23"/>
    </row>
    <row r="49" spans="2:9" s="6" customFormat="1">
      <c r="B49" s="9"/>
      <c r="D49" s="24"/>
      <c r="E49" s="24"/>
      <c r="F49" s="24"/>
      <c r="G49" s="24"/>
      <c r="H49" s="24"/>
      <c r="I49" s="23"/>
    </row>
    <row r="50" spans="2:9" s="6" customFormat="1">
      <c r="B50" s="9"/>
      <c r="D50" s="24"/>
      <c r="E50" s="24"/>
      <c r="F50" s="24"/>
      <c r="G50" s="24"/>
      <c r="H50" s="24"/>
      <c r="I50" s="23"/>
    </row>
    <row r="51" spans="2:9" s="6" customFormat="1">
      <c r="B51" s="9"/>
      <c r="D51" s="24"/>
      <c r="E51" s="24"/>
      <c r="F51" s="24"/>
      <c r="G51" s="24"/>
      <c r="H51" s="24"/>
      <c r="I51" s="23"/>
    </row>
    <row r="52" spans="2:9" s="6" customFormat="1">
      <c r="B52" s="9"/>
      <c r="D52" s="24"/>
      <c r="E52" s="24"/>
      <c r="F52" s="24"/>
      <c r="G52" s="24"/>
      <c r="H52" s="24"/>
      <c r="I52" s="23"/>
    </row>
    <row r="53" spans="2:9" s="6" customFormat="1">
      <c r="B53" s="9"/>
      <c r="D53" s="24"/>
      <c r="E53" s="24"/>
      <c r="F53" s="24"/>
      <c r="G53" s="24"/>
      <c r="H53" s="24"/>
      <c r="I53" s="23"/>
    </row>
    <row r="54" spans="2:9" s="6" customFormat="1">
      <c r="B54" s="9"/>
      <c r="D54" s="24"/>
      <c r="E54" s="24"/>
      <c r="F54" s="24"/>
      <c r="G54" s="24"/>
      <c r="H54" s="24"/>
      <c r="I54" s="23"/>
    </row>
    <row r="55" spans="2:9" s="6" customFormat="1">
      <c r="B55" s="9"/>
      <c r="D55" s="24"/>
      <c r="E55" s="24"/>
      <c r="F55" s="24"/>
      <c r="G55" s="24"/>
      <c r="H55" s="24"/>
      <c r="I55" s="23"/>
    </row>
    <row r="56" spans="2:9" s="6" customFormat="1">
      <c r="B56" s="9"/>
      <c r="D56" s="24"/>
      <c r="E56" s="24"/>
      <c r="F56" s="24"/>
      <c r="G56" s="24"/>
      <c r="H56" s="24"/>
      <c r="I56" s="23"/>
    </row>
    <row r="57" spans="2:9" s="6" customFormat="1">
      <c r="B57" s="9"/>
      <c r="D57" s="24"/>
      <c r="E57" s="24"/>
      <c r="F57" s="24"/>
      <c r="G57" s="24"/>
      <c r="H57" s="24"/>
      <c r="I57" s="23"/>
    </row>
    <row r="58" spans="2:9" s="6" customFormat="1">
      <c r="B58" s="9"/>
      <c r="D58" s="24"/>
      <c r="E58" s="24"/>
      <c r="F58" s="24"/>
      <c r="G58" s="24"/>
      <c r="H58" s="24"/>
      <c r="I58" s="23"/>
    </row>
    <row r="59" spans="2:9" s="6" customFormat="1">
      <c r="B59" s="9"/>
      <c r="D59" s="24"/>
      <c r="E59" s="24"/>
      <c r="F59" s="24"/>
      <c r="G59" s="24"/>
      <c r="H59" s="24"/>
      <c r="I59" s="23"/>
    </row>
    <row r="60" spans="2:9" s="6" customFormat="1">
      <c r="B60" s="9"/>
      <c r="D60" s="24"/>
      <c r="E60" s="24"/>
      <c r="F60" s="24"/>
      <c r="G60" s="24"/>
      <c r="H60" s="24"/>
      <c r="I60" s="23"/>
    </row>
    <row r="61" spans="2:9" s="6" customFormat="1">
      <c r="B61" s="9"/>
      <c r="D61" s="24"/>
      <c r="E61" s="24"/>
      <c r="F61" s="24"/>
      <c r="G61" s="24"/>
      <c r="H61" s="24"/>
      <c r="I61" s="23"/>
    </row>
    <row r="62" spans="2:9" s="6" customFormat="1">
      <c r="B62" s="9"/>
      <c r="D62" s="24"/>
      <c r="E62" s="24"/>
      <c r="F62" s="24"/>
      <c r="G62" s="24"/>
      <c r="H62" s="24"/>
      <c r="I62" s="23"/>
    </row>
    <row r="63" spans="2:9" s="6" customFormat="1">
      <c r="B63" s="9"/>
      <c r="D63" s="24"/>
      <c r="E63" s="24"/>
      <c r="F63" s="24"/>
      <c r="G63" s="24"/>
      <c r="H63" s="24"/>
      <c r="I63" s="23"/>
    </row>
    <row r="64" spans="2:9" s="6" customFormat="1">
      <c r="B64" s="9"/>
      <c r="D64" s="24"/>
      <c r="E64" s="24"/>
      <c r="F64" s="24"/>
      <c r="G64" s="24"/>
      <c r="H64" s="24"/>
      <c r="I64" s="23"/>
    </row>
    <row r="65" spans="2:9" s="6" customFormat="1">
      <c r="B65" s="9"/>
      <c r="D65" s="24"/>
      <c r="E65" s="24"/>
      <c r="F65" s="24"/>
      <c r="G65" s="24"/>
      <c r="H65" s="24"/>
      <c r="I65" s="23"/>
    </row>
    <row r="66" spans="2:9" s="6" customFormat="1">
      <c r="B66" s="9"/>
      <c r="D66" s="24"/>
      <c r="E66" s="24"/>
      <c r="F66" s="24"/>
      <c r="G66" s="24"/>
      <c r="H66" s="24"/>
      <c r="I66" s="23"/>
    </row>
    <row r="67" spans="2:9" s="6" customFormat="1">
      <c r="B67" s="9"/>
      <c r="D67" s="24"/>
      <c r="E67" s="24"/>
      <c r="F67" s="24"/>
      <c r="G67" s="24"/>
      <c r="H67" s="24"/>
      <c r="I67" s="23"/>
    </row>
    <row r="68" spans="2:9" s="6" customFormat="1">
      <c r="B68" s="9"/>
      <c r="D68" s="24"/>
      <c r="E68" s="24"/>
      <c r="F68" s="24"/>
      <c r="G68" s="24"/>
      <c r="H68" s="24"/>
      <c r="I68" s="23"/>
    </row>
    <row r="69" spans="2:9" s="6" customFormat="1">
      <c r="B69" s="9"/>
      <c r="D69" s="24"/>
      <c r="E69" s="24"/>
      <c r="F69" s="24"/>
      <c r="G69" s="24"/>
      <c r="H69" s="24"/>
      <c r="I69" s="23"/>
    </row>
    <row r="70" spans="2:9" s="6" customFormat="1">
      <c r="B70" s="9"/>
      <c r="D70" s="24"/>
      <c r="E70" s="24"/>
      <c r="F70" s="24"/>
      <c r="G70" s="24"/>
      <c r="H70" s="24"/>
      <c r="I70" s="23"/>
    </row>
    <row r="71" spans="2:9" s="6" customFormat="1">
      <c r="B71" s="9"/>
      <c r="D71" s="24"/>
      <c r="E71" s="24"/>
      <c r="F71" s="24"/>
      <c r="G71" s="24"/>
      <c r="H71" s="24"/>
      <c r="I71" s="23"/>
    </row>
    <row r="72" spans="2:9" s="6" customFormat="1">
      <c r="B72" s="9"/>
      <c r="D72" s="24"/>
      <c r="E72" s="24"/>
      <c r="F72" s="24"/>
      <c r="G72" s="24"/>
      <c r="H72" s="24"/>
      <c r="I72" s="23"/>
    </row>
    <row r="73" spans="2:9" s="6" customFormat="1">
      <c r="B73" s="9"/>
      <c r="D73" s="24"/>
      <c r="E73" s="24"/>
      <c r="F73" s="24"/>
      <c r="G73" s="24"/>
      <c r="H73" s="24"/>
      <c r="I73" s="23"/>
    </row>
    <row r="74" spans="2:9" s="6" customFormat="1">
      <c r="B74" s="9"/>
      <c r="D74" s="24"/>
      <c r="E74" s="24"/>
      <c r="F74" s="24"/>
      <c r="G74" s="24"/>
      <c r="H74" s="24"/>
      <c r="I74" s="23"/>
    </row>
    <row r="75" spans="2:9" s="6" customFormat="1">
      <c r="B75" s="9"/>
      <c r="D75" s="24"/>
      <c r="E75" s="24"/>
      <c r="F75" s="24"/>
      <c r="G75" s="24"/>
      <c r="H75" s="24"/>
      <c r="I75" s="23"/>
    </row>
    <row r="76" spans="2:9" s="6" customFormat="1">
      <c r="B76" s="9"/>
      <c r="D76" s="24"/>
      <c r="E76" s="24"/>
      <c r="F76" s="24"/>
      <c r="G76" s="24"/>
      <c r="H76" s="24"/>
      <c r="I76" s="23"/>
    </row>
    <row r="77" spans="2:9" s="6" customFormat="1">
      <c r="B77" s="9"/>
      <c r="D77" s="24"/>
      <c r="E77" s="24"/>
      <c r="F77" s="24"/>
      <c r="G77" s="24"/>
      <c r="H77" s="24"/>
      <c r="I77" s="23"/>
    </row>
    <row r="78" spans="2:9" s="6" customFormat="1">
      <c r="B78" s="9"/>
      <c r="D78" s="24"/>
      <c r="E78" s="24"/>
      <c r="F78" s="24"/>
      <c r="G78" s="24"/>
      <c r="H78" s="24"/>
      <c r="I78" s="23"/>
    </row>
    <row r="79" spans="2:9" s="6" customFormat="1">
      <c r="B79" s="9"/>
      <c r="D79" s="24"/>
      <c r="E79" s="24"/>
      <c r="F79" s="24"/>
      <c r="G79" s="24"/>
      <c r="H79" s="24"/>
      <c r="I79" s="23"/>
    </row>
    <row r="80" spans="2:9" s="6" customFormat="1">
      <c r="B80" s="9"/>
      <c r="D80" s="24"/>
      <c r="E80" s="24"/>
      <c r="F80" s="24"/>
      <c r="G80" s="24"/>
      <c r="H80" s="24"/>
      <c r="I80" s="23"/>
    </row>
    <row r="81" spans="2:9" s="6" customFormat="1">
      <c r="B81" s="9"/>
      <c r="D81" s="24"/>
      <c r="E81" s="24"/>
      <c r="F81" s="24"/>
      <c r="G81" s="24"/>
      <c r="H81" s="24"/>
      <c r="I81" s="23"/>
    </row>
    <row r="82" spans="2:9" s="6" customFormat="1">
      <c r="B82" s="9"/>
      <c r="D82" s="24"/>
      <c r="E82" s="24"/>
      <c r="F82" s="24"/>
      <c r="G82" s="24"/>
      <c r="H82" s="24"/>
      <c r="I82" s="23"/>
    </row>
    <row r="83" spans="2:9" s="6" customFormat="1">
      <c r="B83" s="9"/>
      <c r="D83" s="24"/>
      <c r="E83" s="24"/>
      <c r="F83" s="24"/>
      <c r="G83" s="24"/>
      <c r="H83" s="24"/>
      <c r="I83" s="23"/>
    </row>
    <row r="84" spans="2:9" s="6" customFormat="1">
      <c r="B84" s="9"/>
      <c r="D84" s="24"/>
      <c r="E84" s="24"/>
      <c r="F84" s="24"/>
      <c r="G84" s="24"/>
      <c r="H84" s="24"/>
      <c r="I84" s="23"/>
    </row>
    <row r="85" spans="2:9" s="6" customFormat="1">
      <c r="B85" s="9"/>
      <c r="D85" s="24"/>
      <c r="E85" s="24"/>
      <c r="F85" s="24"/>
      <c r="G85" s="24"/>
      <c r="H85" s="24"/>
      <c r="I85" s="23"/>
    </row>
    <row r="86" spans="2:9" s="6" customFormat="1">
      <c r="B86" s="9"/>
      <c r="D86" s="24"/>
      <c r="E86" s="24"/>
      <c r="F86" s="24"/>
      <c r="G86" s="24"/>
      <c r="H86" s="24"/>
      <c r="I86" s="23"/>
    </row>
    <row r="87" spans="2:9" s="6" customFormat="1">
      <c r="B87" s="9"/>
      <c r="D87" s="24"/>
      <c r="E87" s="24"/>
      <c r="F87" s="24"/>
      <c r="G87" s="24"/>
      <c r="H87" s="24"/>
      <c r="I87" s="23"/>
    </row>
    <row r="88" spans="2:9" s="6" customFormat="1">
      <c r="B88" s="9"/>
      <c r="D88" s="24"/>
      <c r="E88" s="24"/>
      <c r="F88" s="24"/>
      <c r="G88" s="24"/>
      <c r="H88" s="24"/>
      <c r="I88" s="23"/>
    </row>
    <row r="89" spans="2:9" s="6" customFormat="1">
      <c r="B89" s="9"/>
      <c r="D89" s="24"/>
      <c r="E89" s="24"/>
      <c r="F89" s="24"/>
      <c r="G89" s="24"/>
      <c r="H89" s="24"/>
      <c r="I89" s="23"/>
    </row>
    <row r="90" spans="2:9" s="6" customFormat="1">
      <c r="B90" s="9"/>
      <c r="D90" s="24"/>
      <c r="E90" s="24"/>
      <c r="F90" s="24"/>
      <c r="G90" s="24"/>
      <c r="H90" s="24"/>
      <c r="I90" s="23"/>
    </row>
    <row r="91" spans="2:9" s="6" customFormat="1">
      <c r="B91" s="9"/>
      <c r="D91" s="24"/>
      <c r="E91" s="24"/>
      <c r="F91" s="24"/>
      <c r="G91" s="24"/>
      <c r="H91" s="24"/>
      <c r="I91" s="23"/>
    </row>
    <row r="92" spans="2:9" s="6" customFormat="1">
      <c r="B92" s="9"/>
      <c r="D92" s="24"/>
      <c r="E92" s="24"/>
      <c r="F92" s="24"/>
      <c r="G92" s="24"/>
      <c r="H92" s="24"/>
      <c r="I92" s="23"/>
    </row>
    <row r="93" spans="2:9" s="6" customFormat="1">
      <c r="B93" s="9"/>
      <c r="D93" s="24"/>
      <c r="E93" s="24"/>
      <c r="F93" s="24"/>
      <c r="G93" s="24"/>
      <c r="H93" s="24"/>
      <c r="I93" s="23"/>
    </row>
  </sheetData>
  <mergeCells count="11">
    <mergeCell ref="B3:M3"/>
    <mergeCell ref="B31:M31"/>
    <mergeCell ref="J4:J5"/>
    <mergeCell ref="M4:M5"/>
    <mergeCell ref="B4:B5"/>
    <mergeCell ref="C4:C5"/>
    <mergeCell ref="D4:D5"/>
    <mergeCell ref="I4:I5"/>
    <mergeCell ref="K4:K5"/>
    <mergeCell ref="L4:L5"/>
    <mergeCell ref="E4:H4"/>
  </mergeCells>
  <conditionalFormatting sqref="I27:I28 I13:I23 J13:J28">
    <cfRule type="containsText" dxfId="3" priority="5" operator="containsText" text="maxibusdoor">
      <formula>NOT(ISERROR(SEARCH("maxibusdoor",I13)))</formula>
    </cfRule>
    <cfRule type="containsText" dxfId="2" priority="6" operator="containsText" text="backbus">
      <formula>NOT(ISERROR(SEARCH("backbus",I13)))</formula>
    </cfRule>
  </conditionalFormatting>
  <conditionalFormatting sqref="I24:I26">
    <cfRule type="containsText" dxfId="1" priority="3" operator="containsText" text="maxibusdoor">
      <formula>NOT(ISERROR(SEARCH("maxibusdoor",I24)))</formula>
    </cfRule>
    <cfRule type="containsText" dxfId="0" priority="4" operator="containsText" text="backbus">
      <formula>NOT(ISERROR(SEARCH("backbus",I24)))</formula>
    </cfRule>
  </conditionalFormatting>
  <pageMargins left="0.511811024" right="0.511811024" top="0.78740157499999996" bottom="0.78740157499999996" header="0.31496062000000002" footer="0.31496062000000002"/>
  <pageSetup paperSize="9" scale="3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T74"/>
  <sheetViews>
    <sheetView showGridLines="0" topLeftCell="D1" zoomScale="50" zoomScaleNormal="50" workbookViewId="0">
      <selection activeCell="T8" sqref="T8"/>
    </sheetView>
  </sheetViews>
  <sheetFormatPr defaultColWidth="8.81640625" defaultRowHeight="17.5"/>
  <cols>
    <col min="1" max="1" width="1.81640625" style="2" customWidth="1"/>
    <col min="2" max="2" width="25.1796875" style="7" customWidth="1"/>
    <col min="3" max="3" width="14.81640625" style="3" customWidth="1"/>
    <col min="4" max="4" width="19.1796875" style="6" customWidth="1"/>
    <col min="5" max="5" width="15.1796875" style="24" customWidth="1"/>
    <col min="6" max="6" width="18.08984375" style="24" customWidth="1"/>
    <col min="7" max="7" width="22.26953125" style="24" customWidth="1"/>
    <col min="8" max="8" width="18.08984375" style="24" customWidth="1"/>
    <col min="9" max="9" width="21" style="24" customWidth="1"/>
    <col min="10" max="10" width="19.90625" style="2" customWidth="1"/>
    <col min="11" max="12" width="18.6328125" style="2" customWidth="1"/>
    <col min="13" max="13" width="18.08984375" style="2" customWidth="1"/>
    <col min="14" max="14" width="16.453125" style="2" customWidth="1"/>
    <col min="15" max="15" width="19.08984375" style="2" customWidth="1"/>
    <col min="16" max="16" width="19" style="2" customWidth="1"/>
    <col min="17" max="17" width="21.26953125" style="2" customWidth="1"/>
    <col min="18" max="18" width="12.1796875" style="22" customWidth="1"/>
    <col min="19" max="19" width="22.453125" style="2" customWidth="1"/>
    <col min="20" max="20" width="25.81640625" style="2" customWidth="1"/>
    <col min="21" max="16384" width="8.81640625" style="2"/>
  </cols>
  <sheetData>
    <row r="1" spans="2:20">
      <c r="C1" s="6"/>
    </row>
    <row r="2" spans="2:20" ht="38.5" customHeight="1">
      <c r="B2" s="26" t="s">
        <v>20</v>
      </c>
      <c r="C2" s="6"/>
    </row>
    <row r="3" spans="2:20" s="1" customFormat="1" ht="56" customHeight="1">
      <c r="C3" s="29"/>
      <c r="D3" s="29"/>
      <c r="E3" s="29"/>
      <c r="F3" s="285" t="s">
        <v>18</v>
      </c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9"/>
      <c r="S3" s="29"/>
      <c r="T3" s="30"/>
    </row>
    <row r="4" spans="2:20" s="1" customFormat="1" ht="62" customHeight="1">
      <c r="B4" s="216" t="s">
        <v>10</v>
      </c>
      <c r="C4" s="218" t="s">
        <v>11</v>
      </c>
      <c r="D4" s="218" t="s">
        <v>4</v>
      </c>
      <c r="E4" s="284" t="s">
        <v>7</v>
      </c>
      <c r="F4" s="34" t="s">
        <v>35</v>
      </c>
      <c r="G4" s="35" t="s">
        <v>42</v>
      </c>
      <c r="H4" s="36" t="s">
        <v>40</v>
      </c>
      <c r="I4" s="37" t="s">
        <v>36</v>
      </c>
      <c r="J4" s="36" t="s">
        <v>43</v>
      </c>
      <c r="K4" s="35" t="s">
        <v>39</v>
      </c>
      <c r="L4" s="37" t="s">
        <v>38</v>
      </c>
      <c r="M4" s="36" t="s">
        <v>38</v>
      </c>
      <c r="N4" s="37" t="s">
        <v>37</v>
      </c>
      <c r="O4" s="35" t="s">
        <v>44</v>
      </c>
      <c r="P4" s="37" t="s">
        <v>41</v>
      </c>
      <c r="Q4" s="38" t="s">
        <v>43</v>
      </c>
      <c r="R4" s="282" t="s">
        <v>14</v>
      </c>
      <c r="S4" s="284" t="s">
        <v>2</v>
      </c>
      <c r="T4" s="284" t="s">
        <v>8</v>
      </c>
    </row>
    <row r="5" spans="2:20" s="1" customFormat="1" ht="39" customHeight="1">
      <c r="B5" s="217"/>
      <c r="C5" s="219"/>
      <c r="D5" s="219"/>
      <c r="E5" s="218"/>
      <c r="F5" s="27" t="s">
        <v>23</v>
      </c>
      <c r="G5" s="27" t="s">
        <v>24</v>
      </c>
      <c r="H5" s="27" t="s">
        <v>25</v>
      </c>
      <c r="I5" s="27" t="s">
        <v>26</v>
      </c>
      <c r="J5" s="27" t="s">
        <v>27</v>
      </c>
      <c r="K5" s="27" t="s">
        <v>28</v>
      </c>
      <c r="L5" s="27" t="s">
        <v>29</v>
      </c>
      <c r="M5" s="27" t="s">
        <v>30</v>
      </c>
      <c r="N5" s="27" t="s">
        <v>31</v>
      </c>
      <c r="O5" s="27" t="s">
        <v>32</v>
      </c>
      <c r="P5" s="27" t="s">
        <v>33</v>
      </c>
      <c r="Q5" s="28" t="s">
        <v>34</v>
      </c>
      <c r="R5" s="283"/>
      <c r="S5" s="218"/>
      <c r="T5" s="218"/>
    </row>
    <row r="6" spans="2:20" s="1" customFormat="1" ht="88.75" customHeight="1">
      <c r="B6" s="33" t="s">
        <v>13</v>
      </c>
      <c r="C6" s="32" t="s">
        <v>12</v>
      </c>
      <c r="D6" s="17" t="s">
        <v>21</v>
      </c>
      <c r="E6" s="17" t="s">
        <v>19</v>
      </c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8"/>
      <c r="R6" s="15">
        <v>1</v>
      </c>
      <c r="S6" s="19">
        <v>14256</v>
      </c>
      <c r="T6" s="20">
        <f>S6*R6</f>
        <v>14256</v>
      </c>
    </row>
    <row r="7" spans="2:20" s="4" customFormat="1" ht="42" customHeight="1">
      <c r="B7" s="8"/>
      <c r="C7" s="10" t="s">
        <v>6</v>
      </c>
      <c r="D7" s="10"/>
      <c r="E7" s="11"/>
      <c r="F7" s="11"/>
      <c r="G7" s="11"/>
      <c r="H7" s="11"/>
      <c r="I7" s="11"/>
      <c r="J7" s="10"/>
      <c r="K7" s="10"/>
      <c r="L7" s="10"/>
      <c r="M7" s="10"/>
      <c r="N7" s="11"/>
      <c r="O7" s="11"/>
      <c r="P7" s="11"/>
      <c r="Q7" s="11"/>
      <c r="R7" s="11">
        <f>SUM(R6:R6)</f>
        <v>1</v>
      </c>
      <c r="S7" s="12"/>
      <c r="T7" s="13">
        <v>0</v>
      </c>
    </row>
    <row r="8" spans="2:20" s="6" customFormat="1">
      <c r="B8" s="9"/>
      <c r="E8" s="24"/>
      <c r="F8" s="24"/>
      <c r="G8" s="24"/>
      <c r="H8" s="24"/>
      <c r="I8" s="24"/>
      <c r="R8" s="23"/>
    </row>
    <row r="9" spans="2:20" s="6" customFormat="1" ht="52.25" customHeight="1">
      <c r="B9" s="211" t="s">
        <v>22</v>
      </c>
      <c r="C9" s="211"/>
      <c r="D9" s="211"/>
      <c r="E9" s="211"/>
      <c r="F9" s="25"/>
      <c r="G9" s="25"/>
      <c r="H9" s="25"/>
      <c r="I9" s="25"/>
      <c r="R9" s="23"/>
    </row>
    <row r="10" spans="2:20" s="6" customFormat="1">
      <c r="B10" s="9"/>
      <c r="E10" s="24"/>
      <c r="F10" s="24"/>
      <c r="G10" s="24"/>
      <c r="H10" s="24"/>
      <c r="I10" s="24"/>
      <c r="R10" s="23"/>
    </row>
    <row r="11" spans="2:20" s="6" customFormat="1">
      <c r="B11" s="9"/>
      <c r="E11" s="24"/>
      <c r="F11" s="24"/>
      <c r="G11" s="24"/>
      <c r="H11" s="24"/>
      <c r="I11" s="24"/>
      <c r="R11" s="23"/>
    </row>
    <row r="12" spans="2:20" s="6" customFormat="1">
      <c r="B12" s="9"/>
      <c r="E12" s="24"/>
      <c r="F12" s="24"/>
      <c r="G12" s="24"/>
      <c r="H12" s="24"/>
      <c r="I12" s="24"/>
      <c r="R12" s="23"/>
    </row>
    <row r="13" spans="2:20" s="6" customFormat="1">
      <c r="B13" s="9"/>
      <c r="E13" s="24"/>
      <c r="F13" s="24"/>
      <c r="G13" s="24"/>
      <c r="H13" s="24"/>
      <c r="I13" s="24"/>
      <c r="R13" s="23"/>
    </row>
    <row r="14" spans="2:20" s="6" customFormat="1">
      <c r="B14" s="9"/>
      <c r="E14" s="24"/>
      <c r="F14" s="24"/>
      <c r="G14" s="24"/>
      <c r="H14" s="24"/>
      <c r="I14" s="24"/>
      <c r="R14" s="23"/>
    </row>
    <row r="15" spans="2:20" s="6" customFormat="1">
      <c r="B15" s="9"/>
      <c r="E15" s="24"/>
      <c r="F15" s="24"/>
      <c r="G15" s="24"/>
      <c r="H15" s="24"/>
      <c r="I15" s="24"/>
      <c r="R15" s="23"/>
    </row>
    <row r="16" spans="2:20" s="6" customFormat="1">
      <c r="B16" s="9"/>
      <c r="E16" s="24"/>
      <c r="F16" s="24"/>
      <c r="G16" s="24"/>
      <c r="H16" s="24"/>
      <c r="I16" s="24"/>
      <c r="R16" s="23"/>
    </row>
    <row r="17" spans="2:18" s="6" customFormat="1">
      <c r="B17" s="9"/>
      <c r="E17" s="24"/>
      <c r="F17" s="24"/>
      <c r="G17" s="24"/>
      <c r="H17" s="24"/>
      <c r="I17" s="24"/>
      <c r="R17" s="23"/>
    </row>
    <row r="18" spans="2:18" s="6" customFormat="1">
      <c r="B18" s="9"/>
      <c r="E18" s="24"/>
      <c r="F18" s="24"/>
      <c r="G18" s="24"/>
      <c r="H18" s="24"/>
      <c r="I18" s="24"/>
      <c r="R18" s="23"/>
    </row>
    <row r="19" spans="2:18" s="6" customFormat="1">
      <c r="B19" s="9"/>
      <c r="E19" s="24"/>
      <c r="F19" s="24"/>
      <c r="G19" s="24"/>
      <c r="H19" s="24"/>
      <c r="I19" s="24"/>
      <c r="R19" s="23"/>
    </row>
    <row r="20" spans="2:18" s="6" customFormat="1">
      <c r="B20" s="9"/>
      <c r="E20" s="24"/>
      <c r="F20" s="24"/>
      <c r="G20" s="24"/>
      <c r="H20" s="24"/>
      <c r="I20" s="24"/>
      <c r="R20" s="23"/>
    </row>
    <row r="21" spans="2:18" s="6" customFormat="1">
      <c r="B21" s="9"/>
      <c r="E21" s="24"/>
      <c r="F21" s="24"/>
      <c r="G21" s="24"/>
      <c r="H21" s="24"/>
      <c r="I21" s="24"/>
      <c r="R21" s="23"/>
    </row>
    <row r="22" spans="2:18" s="6" customFormat="1">
      <c r="B22" s="9"/>
      <c r="E22" s="24"/>
      <c r="F22" s="24"/>
      <c r="G22" s="24"/>
      <c r="H22" s="24"/>
      <c r="I22" s="24"/>
      <c r="R22" s="23"/>
    </row>
    <row r="23" spans="2:18" s="6" customFormat="1">
      <c r="B23" s="9"/>
      <c r="E23" s="24"/>
      <c r="F23" s="24"/>
      <c r="G23" s="24"/>
      <c r="H23" s="24"/>
      <c r="I23" s="24"/>
      <c r="R23" s="23"/>
    </row>
    <row r="24" spans="2:18" s="6" customFormat="1">
      <c r="B24" s="9"/>
      <c r="E24" s="24"/>
      <c r="F24" s="24"/>
      <c r="G24" s="24"/>
      <c r="H24" s="24"/>
      <c r="I24" s="24"/>
      <c r="R24" s="23"/>
    </row>
    <row r="25" spans="2:18" s="6" customFormat="1">
      <c r="B25" s="9"/>
      <c r="E25" s="24"/>
      <c r="F25" s="24"/>
      <c r="G25" s="24"/>
      <c r="H25" s="24"/>
      <c r="I25" s="24"/>
      <c r="R25" s="23"/>
    </row>
    <row r="26" spans="2:18" s="6" customFormat="1">
      <c r="B26" s="9"/>
      <c r="E26" s="24"/>
      <c r="F26" s="24"/>
      <c r="G26" s="24"/>
      <c r="H26" s="24"/>
      <c r="I26" s="24"/>
      <c r="R26" s="23"/>
    </row>
    <row r="27" spans="2:18" s="6" customFormat="1">
      <c r="B27" s="9"/>
      <c r="E27" s="24"/>
      <c r="F27" s="24"/>
      <c r="G27" s="24"/>
      <c r="H27" s="24"/>
      <c r="I27" s="24"/>
      <c r="R27" s="23"/>
    </row>
    <row r="28" spans="2:18" s="6" customFormat="1">
      <c r="B28" s="9"/>
      <c r="E28" s="24"/>
      <c r="F28" s="24"/>
      <c r="G28" s="24"/>
      <c r="H28" s="24"/>
      <c r="I28" s="24"/>
      <c r="R28" s="23"/>
    </row>
    <row r="29" spans="2:18" s="6" customFormat="1">
      <c r="B29" s="9"/>
      <c r="E29" s="24"/>
      <c r="F29" s="24"/>
      <c r="G29" s="24"/>
      <c r="H29" s="24"/>
      <c r="I29" s="24"/>
      <c r="R29" s="23"/>
    </row>
    <row r="30" spans="2:18" s="6" customFormat="1">
      <c r="B30" s="9"/>
      <c r="E30" s="24"/>
      <c r="F30" s="24"/>
      <c r="G30" s="24"/>
      <c r="H30" s="24"/>
      <c r="I30" s="24"/>
      <c r="R30" s="23"/>
    </row>
    <row r="31" spans="2:18" s="6" customFormat="1">
      <c r="B31" s="9"/>
      <c r="E31" s="24"/>
      <c r="F31" s="24"/>
      <c r="G31" s="24"/>
      <c r="H31" s="24"/>
      <c r="I31" s="24"/>
      <c r="R31" s="23"/>
    </row>
    <row r="32" spans="2:18" s="6" customFormat="1">
      <c r="B32" s="9"/>
      <c r="E32" s="24"/>
      <c r="F32" s="24"/>
      <c r="G32" s="24"/>
      <c r="H32" s="24"/>
      <c r="I32" s="24"/>
      <c r="R32" s="23"/>
    </row>
    <row r="33" spans="2:18" s="6" customFormat="1">
      <c r="B33" s="9"/>
      <c r="E33" s="24"/>
      <c r="F33" s="24"/>
      <c r="G33" s="24"/>
      <c r="H33" s="24"/>
      <c r="I33" s="24"/>
      <c r="R33" s="23"/>
    </row>
    <row r="34" spans="2:18" s="6" customFormat="1">
      <c r="B34" s="9"/>
      <c r="E34" s="24"/>
      <c r="F34" s="24"/>
      <c r="G34" s="24"/>
      <c r="H34" s="24"/>
      <c r="I34" s="24"/>
      <c r="R34" s="23"/>
    </row>
    <row r="35" spans="2:18" s="6" customFormat="1">
      <c r="B35" s="9"/>
      <c r="E35" s="24"/>
      <c r="F35" s="24"/>
      <c r="G35" s="24"/>
      <c r="H35" s="24"/>
      <c r="I35" s="24"/>
      <c r="R35" s="23"/>
    </row>
    <row r="36" spans="2:18" s="6" customFormat="1">
      <c r="B36" s="9"/>
      <c r="E36" s="24"/>
      <c r="F36" s="24"/>
      <c r="G36" s="24"/>
      <c r="H36" s="24"/>
      <c r="I36" s="24"/>
      <c r="R36" s="23"/>
    </row>
    <row r="37" spans="2:18" s="6" customFormat="1">
      <c r="B37" s="9"/>
      <c r="E37" s="24"/>
      <c r="F37" s="24"/>
      <c r="G37" s="24"/>
      <c r="H37" s="24"/>
      <c r="I37" s="24"/>
      <c r="R37" s="23"/>
    </row>
    <row r="38" spans="2:18" s="6" customFormat="1">
      <c r="B38" s="9"/>
      <c r="E38" s="24"/>
      <c r="F38" s="24"/>
      <c r="G38" s="24"/>
      <c r="H38" s="24"/>
      <c r="I38" s="24"/>
      <c r="R38" s="23"/>
    </row>
    <row r="39" spans="2:18" s="6" customFormat="1">
      <c r="B39" s="9"/>
      <c r="E39" s="24"/>
      <c r="F39" s="24"/>
      <c r="G39" s="24"/>
      <c r="H39" s="24"/>
      <c r="I39" s="24"/>
      <c r="R39" s="23"/>
    </row>
    <row r="40" spans="2:18" s="6" customFormat="1">
      <c r="B40" s="9"/>
      <c r="E40" s="24"/>
      <c r="F40" s="24"/>
      <c r="G40" s="24"/>
      <c r="H40" s="24"/>
      <c r="I40" s="24"/>
      <c r="R40" s="23"/>
    </row>
    <row r="41" spans="2:18" s="6" customFormat="1">
      <c r="B41" s="9"/>
      <c r="E41" s="24"/>
      <c r="F41" s="24"/>
      <c r="G41" s="24"/>
      <c r="H41" s="24"/>
      <c r="I41" s="24"/>
      <c r="R41" s="23"/>
    </row>
    <row r="42" spans="2:18" s="6" customFormat="1">
      <c r="B42" s="9"/>
      <c r="E42" s="24"/>
      <c r="F42" s="24"/>
      <c r="G42" s="24"/>
      <c r="H42" s="24"/>
      <c r="I42" s="24"/>
      <c r="R42" s="23"/>
    </row>
    <row r="43" spans="2:18" s="6" customFormat="1">
      <c r="B43" s="9"/>
      <c r="E43" s="24"/>
      <c r="F43" s="24"/>
      <c r="G43" s="24"/>
      <c r="H43" s="24"/>
      <c r="I43" s="24"/>
      <c r="R43" s="23"/>
    </row>
    <row r="44" spans="2:18" s="6" customFormat="1">
      <c r="B44" s="9"/>
      <c r="E44" s="24"/>
      <c r="F44" s="24"/>
      <c r="G44" s="24"/>
      <c r="H44" s="24"/>
      <c r="I44" s="24"/>
      <c r="R44" s="23"/>
    </row>
    <row r="45" spans="2:18" s="6" customFormat="1">
      <c r="B45" s="9"/>
      <c r="E45" s="24"/>
      <c r="F45" s="24"/>
      <c r="G45" s="24"/>
      <c r="H45" s="24"/>
      <c r="I45" s="24"/>
      <c r="R45" s="23"/>
    </row>
    <row r="46" spans="2:18" s="6" customFormat="1">
      <c r="B46" s="9"/>
      <c r="E46" s="24"/>
      <c r="F46" s="24"/>
      <c r="G46" s="24"/>
      <c r="H46" s="24"/>
      <c r="I46" s="24"/>
      <c r="R46" s="23"/>
    </row>
    <row r="47" spans="2:18" s="6" customFormat="1">
      <c r="B47" s="9"/>
      <c r="E47" s="24"/>
      <c r="F47" s="24"/>
      <c r="G47" s="24"/>
      <c r="H47" s="24"/>
      <c r="I47" s="24"/>
      <c r="R47" s="23"/>
    </row>
    <row r="48" spans="2:18" s="6" customFormat="1">
      <c r="B48" s="9"/>
      <c r="E48" s="24"/>
      <c r="F48" s="24"/>
      <c r="G48" s="24"/>
      <c r="H48" s="24"/>
      <c r="I48" s="24"/>
      <c r="R48" s="23"/>
    </row>
    <row r="49" spans="2:18" s="6" customFormat="1">
      <c r="B49" s="9"/>
      <c r="E49" s="24"/>
      <c r="F49" s="24"/>
      <c r="G49" s="24"/>
      <c r="H49" s="24"/>
      <c r="I49" s="24"/>
      <c r="R49" s="23"/>
    </row>
    <row r="50" spans="2:18" s="6" customFormat="1">
      <c r="B50" s="9"/>
      <c r="E50" s="24"/>
      <c r="F50" s="24"/>
      <c r="G50" s="24"/>
      <c r="H50" s="24"/>
      <c r="I50" s="24"/>
      <c r="R50" s="23"/>
    </row>
    <row r="51" spans="2:18" s="6" customFormat="1">
      <c r="B51" s="9"/>
      <c r="E51" s="24"/>
      <c r="F51" s="24"/>
      <c r="G51" s="24"/>
      <c r="H51" s="24"/>
      <c r="I51" s="24"/>
      <c r="R51" s="23"/>
    </row>
    <row r="52" spans="2:18" s="6" customFormat="1">
      <c r="B52" s="9"/>
      <c r="E52" s="24"/>
      <c r="F52" s="24"/>
      <c r="G52" s="24"/>
      <c r="H52" s="24"/>
      <c r="I52" s="24"/>
      <c r="R52" s="23"/>
    </row>
    <row r="53" spans="2:18" s="6" customFormat="1">
      <c r="B53" s="9"/>
      <c r="E53" s="24"/>
      <c r="F53" s="24"/>
      <c r="G53" s="24"/>
      <c r="H53" s="24"/>
      <c r="I53" s="24"/>
      <c r="R53" s="23"/>
    </row>
    <row r="54" spans="2:18" s="6" customFormat="1">
      <c r="B54" s="9"/>
      <c r="E54" s="24"/>
      <c r="F54" s="24"/>
      <c r="G54" s="24"/>
      <c r="H54" s="24"/>
      <c r="I54" s="24"/>
      <c r="R54" s="23"/>
    </row>
    <row r="55" spans="2:18" s="6" customFormat="1">
      <c r="B55" s="9"/>
      <c r="E55" s="24"/>
      <c r="F55" s="24"/>
      <c r="G55" s="24"/>
      <c r="H55" s="24"/>
      <c r="I55" s="24"/>
      <c r="R55" s="23"/>
    </row>
    <row r="56" spans="2:18" s="6" customFormat="1">
      <c r="B56" s="9"/>
      <c r="E56" s="24"/>
      <c r="F56" s="24"/>
      <c r="G56" s="24"/>
      <c r="H56" s="24"/>
      <c r="I56" s="24"/>
      <c r="R56" s="23"/>
    </row>
    <row r="57" spans="2:18" s="6" customFormat="1">
      <c r="B57" s="9"/>
      <c r="E57" s="24"/>
      <c r="F57" s="24"/>
      <c r="G57" s="24"/>
      <c r="H57" s="24"/>
      <c r="I57" s="24"/>
      <c r="R57" s="23"/>
    </row>
    <row r="58" spans="2:18" s="6" customFormat="1">
      <c r="B58" s="9"/>
      <c r="E58" s="24"/>
      <c r="F58" s="24"/>
      <c r="G58" s="24"/>
      <c r="H58" s="24"/>
      <c r="I58" s="24"/>
      <c r="R58" s="23"/>
    </row>
    <row r="59" spans="2:18" s="6" customFormat="1">
      <c r="B59" s="9"/>
      <c r="E59" s="24"/>
      <c r="F59" s="24"/>
      <c r="G59" s="24"/>
      <c r="H59" s="24"/>
      <c r="I59" s="24"/>
      <c r="R59" s="23"/>
    </row>
    <row r="60" spans="2:18" s="6" customFormat="1">
      <c r="B60" s="9"/>
      <c r="E60" s="24"/>
      <c r="F60" s="24"/>
      <c r="G60" s="24"/>
      <c r="H60" s="24"/>
      <c r="I60" s="24"/>
      <c r="R60" s="23"/>
    </row>
    <row r="61" spans="2:18" s="6" customFormat="1">
      <c r="B61" s="9"/>
      <c r="E61" s="24"/>
      <c r="F61" s="24"/>
      <c r="G61" s="24"/>
      <c r="H61" s="24"/>
      <c r="I61" s="24"/>
      <c r="R61" s="23"/>
    </row>
    <row r="62" spans="2:18" s="6" customFormat="1">
      <c r="B62" s="9"/>
      <c r="E62" s="24"/>
      <c r="F62" s="24"/>
      <c r="G62" s="24"/>
      <c r="H62" s="24"/>
      <c r="I62" s="24"/>
      <c r="R62" s="23"/>
    </row>
    <row r="63" spans="2:18" s="6" customFormat="1">
      <c r="B63" s="9"/>
      <c r="E63" s="24"/>
      <c r="F63" s="24"/>
      <c r="G63" s="24"/>
      <c r="H63" s="24"/>
      <c r="I63" s="24"/>
      <c r="R63" s="23"/>
    </row>
    <row r="64" spans="2:18" s="6" customFormat="1">
      <c r="B64" s="9"/>
      <c r="E64" s="24"/>
      <c r="F64" s="24"/>
      <c r="G64" s="24"/>
      <c r="H64" s="24"/>
      <c r="I64" s="24"/>
      <c r="R64" s="23"/>
    </row>
    <row r="65" spans="2:18" s="6" customFormat="1">
      <c r="B65" s="9"/>
      <c r="E65" s="24"/>
      <c r="F65" s="24"/>
      <c r="G65" s="24"/>
      <c r="H65" s="24"/>
      <c r="I65" s="24"/>
      <c r="R65" s="23"/>
    </row>
    <row r="66" spans="2:18" s="6" customFormat="1">
      <c r="B66" s="9"/>
      <c r="E66" s="24"/>
      <c r="F66" s="24"/>
      <c r="G66" s="24"/>
      <c r="H66" s="24"/>
      <c r="I66" s="24"/>
      <c r="R66" s="23"/>
    </row>
    <row r="67" spans="2:18" s="6" customFormat="1">
      <c r="B67" s="9"/>
      <c r="E67" s="24"/>
      <c r="F67" s="24"/>
      <c r="G67" s="24"/>
      <c r="H67" s="24"/>
      <c r="I67" s="24"/>
      <c r="R67" s="23"/>
    </row>
    <row r="68" spans="2:18" s="6" customFormat="1">
      <c r="B68" s="9"/>
      <c r="E68" s="24"/>
      <c r="F68" s="24"/>
      <c r="G68" s="24"/>
      <c r="H68" s="24"/>
      <c r="I68" s="24"/>
      <c r="R68" s="23"/>
    </row>
    <row r="69" spans="2:18" s="6" customFormat="1">
      <c r="B69" s="9"/>
      <c r="E69" s="24"/>
      <c r="F69" s="24"/>
      <c r="G69" s="24"/>
      <c r="H69" s="24"/>
      <c r="I69" s="24"/>
      <c r="R69" s="23"/>
    </row>
    <row r="70" spans="2:18" s="6" customFormat="1">
      <c r="B70" s="9"/>
      <c r="E70" s="24"/>
      <c r="F70" s="24"/>
      <c r="G70" s="24"/>
      <c r="H70" s="24"/>
      <c r="I70" s="24"/>
      <c r="R70" s="23"/>
    </row>
    <row r="71" spans="2:18" s="6" customFormat="1">
      <c r="B71" s="9"/>
      <c r="E71" s="24"/>
      <c r="F71" s="24"/>
      <c r="G71" s="24"/>
      <c r="H71" s="24"/>
      <c r="I71" s="24"/>
      <c r="R71" s="23"/>
    </row>
    <row r="72" spans="2:18" s="6" customFormat="1">
      <c r="B72" s="9"/>
      <c r="E72" s="24"/>
      <c r="F72" s="24"/>
      <c r="G72" s="24"/>
      <c r="H72" s="24"/>
      <c r="I72" s="24"/>
      <c r="R72" s="23"/>
    </row>
    <row r="73" spans="2:18" s="6" customFormat="1">
      <c r="B73" s="9"/>
      <c r="E73" s="24"/>
      <c r="F73" s="24"/>
      <c r="G73" s="24"/>
      <c r="H73" s="24"/>
      <c r="I73" s="24"/>
      <c r="R73" s="23"/>
    </row>
    <row r="74" spans="2:18" s="6" customFormat="1">
      <c r="B74" s="9"/>
      <c r="E74" s="24"/>
      <c r="F74" s="24"/>
      <c r="G74" s="24"/>
      <c r="H74" s="24"/>
      <c r="I74" s="24"/>
      <c r="R74" s="23"/>
    </row>
  </sheetData>
  <mergeCells count="9">
    <mergeCell ref="R4:R5"/>
    <mergeCell ref="S4:S5"/>
    <mergeCell ref="T4:T5"/>
    <mergeCell ref="F3:Q3"/>
    <mergeCell ref="B9:E9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  <pageSetup paperSize="9" scale="37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11FD0-49F6-416C-96EF-DCFFA9F113D8}">
  <dimension ref="A2:O93"/>
  <sheetViews>
    <sheetView showGridLines="0" tabSelected="1" view="pageBreakPreview" zoomScale="40" zoomScaleNormal="40" zoomScaleSheetLayoutView="40" workbookViewId="0">
      <selection activeCell="P10" sqref="P10"/>
    </sheetView>
  </sheetViews>
  <sheetFormatPr defaultColWidth="8.81640625" defaultRowHeight="17.5"/>
  <cols>
    <col min="1" max="1" width="1.81640625" style="2" customWidth="1"/>
    <col min="2" max="2" width="48.90625" style="7" customWidth="1"/>
    <col min="3" max="3" width="34.26953125" style="7" customWidth="1"/>
    <col min="4" max="4" width="45.453125" style="7" customWidth="1"/>
    <col min="5" max="5" width="28.26953125" style="7" customWidth="1"/>
    <col min="6" max="6" width="21.6328125" style="6" customWidth="1"/>
    <col min="7" max="10" width="15.26953125" style="24" customWidth="1"/>
    <col min="11" max="11" width="16.08984375" style="2" customWidth="1"/>
    <col min="12" max="12" width="26.453125" style="2" customWidth="1"/>
    <col min="13" max="13" width="21.6328125" style="2" customWidth="1"/>
    <col min="14" max="14" width="27.1796875" style="2" customWidth="1"/>
    <col min="15" max="16384" width="8.81640625" style="2"/>
  </cols>
  <sheetData>
    <row r="2" spans="2:15" ht="43.5" customHeight="1">
      <c r="B2" s="26" t="s">
        <v>73</v>
      </c>
      <c r="C2" s="26"/>
      <c r="D2" s="26"/>
      <c r="E2" s="26"/>
    </row>
    <row r="3" spans="2:15" s="1" customFormat="1" ht="46.25" customHeight="1">
      <c r="B3" s="277" t="s">
        <v>107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5"/>
    </row>
    <row r="4" spans="2:15" s="1" customFormat="1" ht="38.5" customHeight="1">
      <c r="B4" s="216" t="s">
        <v>74</v>
      </c>
      <c r="C4" s="218" t="s">
        <v>116</v>
      </c>
      <c r="D4" s="218" t="s">
        <v>4</v>
      </c>
      <c r="E4" s="218" t="s">
        <v>117</v>
      </c>
      <c r="F4" s="286" t="s">
        <v>15</v>
      </c>
      <c r="G4" s="291" t="s">
        <v>103</v>
      </c>
      <c r="H4" s="291"/>
      <c r="I4" s="291"/>
      <c r="J4" s="291"/>
      <c r="K4" s="289" t="s">
        <v>45</v>
      </c>
      <c r="L4" s="284" t="s">
        <v>137</v>
      </c>
      <c r="M4" s="284" t="s">
        <v>138</v>
      </c>
      <c r="N4" s="284" t="s">
        <v>139</v>
      </c>
    </row>
    <row r="5" spans="2:15" s="1" customFormat="1" ht="38.5" customHeight="1">
      <c r="B5" s="217"/>
      <c r="C5" s="219"/>
      <c r="D5" s="219"/>
      <c r="E5" s="219"/>
      <c r="F5" s="287"/>
      <c r="G5" s="90" t="s">
        <v>93</v>
      </c>
      <c r="H5" s="90" t="s">
        <v>94</v>
      </c>
      <c r="I5" s="90" t="s">
        <v>95</v>
      </c>
      <c r="J5" s="90" t="s">
        <v>96</v>
      </c>
      <c r="K5" s="290"/>
      <c r="L5" s="218"/>
      <c r="M5" s="218"/>
      <c r="N5" s="218"/>
    </row>
    <row r="6" spans="2:15" s="1" customFormat="1" ht="63.5" customHeight="1">
      <c r="B6" s="122" t="s">
        <v>140</v>
      </c>
      <c r="C6" s="123" t="s">
        <v>118</v>
      </c>
      <c r="D6" s="124" t="s">
        <v>90</v>
      </c>
      <c r="E6" s="123" t="s">
        <v>128</v>
      </c>
      <c r="F6" s="123" t="s">
        <v>130</v>
      </c>
      <c r="G6" s="121"/>
      <c r="H6" s="21"/>
      <c r="I6" s="21"/>
      <c r="J6" s="21"/>
      <c r="K6" s="125">
        <v>1</v>
      </c>
      <c r="L6" s="126"/>
      <c r="M6" s="126"/>
      <c r="N6" s="20"/>
    </row>
    <row r="7" spans="2:15" s="1" customFormat="1" ht="63.5" customHeight="1">
      <c r="B7" s="122" t="s">
        <v>141</v>
      </c>
      <c r="C7" s="123" t="s">
        <v>119</v>
      </c>
      <c r="D7" s="124" t="s">
        <v>120</v>
      </c>
      <c r="E7" s="123" t="s">
        <v>129</v>
      </c>
      <c r="F7" s="123" t="s">
        <v>131</v>
      </c>
      <c r="G7" s="121"/>
      <c r="H7" s="21"/>
      <c r="I7" s="21"/>
      <c r="J7" s="21"/>
      <c r="K7" s="125">
        <v>1</v>
      </c>
      <c r="L7" s="126"/>
      <c r="M7" s="126"/>
      <c r="N7" s="20"/>
    </row>
    <row r="8" spans="2:15" s="1" customFormat="1" ht="63.5" customHeight="1">
      <c r="B8" s="122" t="s">
        <v>142</v>
      </c>
      <c r="C8" s="123" t="s">
        <v>121</v>
      </c>
      <c r="D8" s="123" t="s">
        <v>65</v>
      </c>
      <c r="E8" s="123" t="s">
        <v>129</v>
      </c>
      <c r="F8" s="123" t="s">
        <v>132</v>
      </c>
      <c r="G8" s="121"/>
      <c r="H8" s="21"/>
      <c r="I8" s="21"/>
      <c r="J8" s="21"/>
      <c r="K8" s="125">
        <v>1</v>
      </c>
      <c r="L8" s="126"/>
      <c r="M8" s="126"/>
      <c r="N8" s="20"/>
    </row>
    <row r="9" spans="2:15" s="1" customFormat="1" ht="63.5" customHeight="1">
      <c r="B9" s="122" t="s">
        <v>149</v>
      </c>
      <c r="C9" s="123" t="s">
        <v>59</v>
      </c>
      <c r="D9" s="124" t="s">
        <v>122</v>
      </c>
      <c r="E9" s="123" t="s">
        <v>129</v>
      </c>
      <c r="F9" s="123" t="s">
        <v>131</v>
      </c>
      <c r="G9" s="121"/>
      <c r="H9" s="21"/>
      <c r="I9" s="21"/>
      <c r="J9" s="21"/>
      <c r="K9" s="125">
        <v>1</v>
      </c>
      <c r="L9" s="126"/>
      <c r="M9" s="126"/>
      <c r="N9" s="20"/>
    </row>
    <row r="10" spans="2:15" s="1" customFormat="1" ht="63.5" customHeight="1">
      <c r="B10" s="122" t="s">
        <v>143</v>
      </c>
      <c r="C10" s="123" t="s">
        <v>118</v>
      </c>
      <c r="D10" s="123" t="s">
        <v>50</v>
      </c>
      <c r="E10" s="123" t="s">
        <v>129</v>
      </c>
      <c r="F10" s="123" t="s">
        <v>133</v>
      </c>
      <c r="G10" s="121"/>
      <c r="H10" s="21"/>
      <c r="I10" s="21"/>
      <c r="J10" s="21"/>
      <c r="K10" s="125">
        <v>1</v>
      </c>
      <c r="L10" s="126"/>
      <c r="M10" s="126"/>
      <c r="N10" s="20"/>
    </row>
    <row r="11" spans="2:15" s="1" customFormat="1" ht="63.5" customHeight="1">
      <c r="B11" s="122" t="s">
        <v>144</v>
      </c>
      <c r="C11" s="123" t="s">
        <v>81</v>
      </c>
      <c r="D11" s="123" t="s">
        <v>123</v>
      </c>
      <c r="E11" s="123" t="s">
        <v>129</v>
      </c>
      <c r="F11" s="123" t="s">
        <v>132</v>
      </c>
      <c r="G11" s="121"/>
      <c r="H11" s="21"/>
      <c r="I11" s="21"/>
      <c r="J11" s="21"/>
      <c r="K11" s="125">
        <v>1</v>
      </c>
      <c r="L11" s="126"/>
      <c r="M11" s="126"/>
      <c r="N11" s="20"/>
    </row>
    <row r="12" spans="2:15" s="1" customFormat="1" ht="63.5" customHeight="1">
      <c r="B12" s="122" t="s">
        <v>145</v>
      </c>
      <c r="C12" s="123" t="s">
        <v>124</v>
      </c>
      <c r="D12" s="123" t="s">
        <v>60</v>
      </c>
      <c r="E12" s="123" t="s">
        <v>129</v>
      </c>
      <c r="F12" s="123" t="s">
        <v>134</v>
      </c>
      <c r="G12" s="121"/>
      <c r="H12" s="21"/>
      <c r="I12" s="21"/>
      <c r="J12" s="21"/>
      <c r="K12" s="125">
        <v>1</v>
      </c>
      <c r="L12" s="126"/>
      <c r="M12" s="126"/>
      <c r="N12" s="20"/>
    </row>
    <row r="13" spans="2:15" s="1" customFormat="1" ht="63.5" customHeight="1">
      <c r="B13" s="122" t="s">
        <v>146</v>
      </c>
      <c r="C13" s="123" t="s">
        <v>118</v>
      </c>
      <c r="D13" s="123" t="s">
        <v>125</v>
      </c>
      <c r="E13" s="123" t="s">
        <v>129</v>
      </c>
      <c r="F13" s="123" t="s">
        <v>135</v>
      </c>
      <c r="G13" s="121"/>
      <c r="H13" s="21"/>
      <c r="I13" s="21"/>
      <c r="J13" s="21"/>
      <c r="K13" s="125">
        <v>1</v>
      </c>
      <c r="L13" s="126"/>
      <c r="M13" s="126"/>
      <c r="N13" s="20"/>
    </row>
    <row r="14" spans="2:15" s="1" customFormat="1" ht="63.5" customHeight="1">
      <c r="B14" s="122" t="s">
        <v>147</v>
      </c>
      <c r="C14" s="123" t="s">
        <v>17</v>
      </c>
      <c r="D14" s="123" t="s">
        <v>126</v>
      </c>
      <c r="E14" s="123" t="s">
        <v>129</v>
      </c>
      <c r="F14" s="123" t="s">
        <v>136</v>
      </c>
      <c r="G14" s="121"/>
      <c r="H14" s="21"/>
      <c r="I14" s="21"/>
      <c r="J14" s="21"/>
      <c r="K14" s="125">
        <v>1</v>
      </c>
      <c r="L14" s="126"/>
      <c r="M14" s="126"/>
      <c r="N14" s="20"/>
    </row>
    <row r="15" spans="2:15" s="1" customFormat="1" ht="63.5" customHeight="1">
      <c r="B15" s="151" t="s">
        <v>148</v>
      </c>
      <c r="C15" s="152" t="s">
        <v>118</v>
      </c>
      <c r="D15" s="152" t="s">
        <v>127</v>
      </c>
      <c r="E15" s="123" t="s">
        <v>129</v>
      </c>
      <c r="F15" s="152" t="s">
        <v>135</v>
      </c>
      <c r="G15" s="121"/>
      <c r="H15" s="21"/>
      <c r="I15" s="21"/>
      <c r="J15" s="21"/>
      <c r="K15" s="125">
        <v>1</v>
      </c>
      <c r="L15" s="126"/>
      <c r="M15" s="126"/>
      <c r="N15" s="20"/>
    </row>
    <row r="16" spans="2:15" s="1" customFormat="1" ht="63.5" customHeight="1">
      <c r="B16" s="158" t="s">
        <v>177</v>
      </c>
      <c r="C16" s="159" t="s">
        <v>173</v>
      </c>
      <c r="D16" s="160" t="s">
        <v>174</v>
      </c>
      <c r="E16" s="168" t="s">
        <v>129</v>
      </c>
      <c r="F16" s="161" t="s">
        <v>131</v>
      </c>
      <c r="G16" s="162"/>
      <c r="H16" s="163"/>
      <c r="I16" s="163"/>
      <c r="J16" s="163"/>
      <c r="K16" s="164">
        <v>1</v>
      </c>
      <c r="L16" s="165"/>
      <c r="M16" s="165"/>
      <c r="N16" s="166"/>
    </row>
    <row r="17" spans="1:14" s="1" customFormat="1" ht="63.5" customHeight="1">
      <c r="B17" s="156" t="s">
        <v>178</v>
      </c>
      <c r="C17" s="154" t="s">
        <v>118</v>
      </c>
      <c r="D17" s="155" t="s">
        <v>175</v>
      </c>
      <c r="E17" s="154" t="s">
        <v>129</v>
      </c>
      <c r="F17" s="157" t="s">
        <v>180</v>
      </c>
      <c r="G17" s="169"/>
      <c r="H17" s="169"/>
      <c r="I17" s="169"/>
      <c r="J17" s="169"/>
      <c r="K17" s="170">
        <v>1</v>
      </c>
      <c r="L17" s="171"/>
      <c r="M17" s="171"/>
      <c r="N17" s="172"/>
    </row>
    <row r="18" spans="1:14" s="1" customFormat="1" ht="63.5" customHeight="1">
      <c r="B18" s="153" t="s">
        <v>181</v>
      </c>
      <c r="C18" s="154" t="s">
        <v>179</v>
      </c>
      <c r="D18" s="155" t="s">
        <v>176</v>
      </c>
      <c r="E18" s="154" t="s">
        <v>129</v>
      </c>
      <c r="F18" s="157" t="s">
        <v>130</v>
      </c>
      <c r="G18" s="173"/>
      <c r="H18" s="173"/>
      <c r="I18" s="173"/>
      <c r="J18" s="173"/>
      <c r="K18" s="174">
        <v>1</v>
      </c>
      <c r="L18" s="175"/>
      <c r="M18" s="175"/>
      <c r="N18" s="176"/>
    </row>
    <row r="19" spans="1:14" s="1" customFormat="1" ht="63.5" customHeight="1">
      <c r="B19" s="177" t="s">
        <v>185</v>
      </c>
      <c r="C19" s="178" t="s">
        <v>118</v>
      </c>
      <c r="D19" s="179" t="s">
        <v>186</v>
      </c>
      <c r="E19" s="178" t="s">
        <v>129</v>
      </c>
      <c r="F19" s="180" t="s">
        <v>191</v>
      </c>
      <c r="G19" s="181"/>
      <c r="H19" s="181"/>
      <c r="I19" s="181"/>
      <c r="J19" s="181"/>
      <c r="K19" s="182">
        <v>1</v>
      </c>
      <c r="L19" s="183"/>
      <c r="M19" s="183"/>
      <c r="N19" s="184"/>
    </row>
    <row r="20" spans="1:14" s="1" customFormat="1" ht="63.5" customHeight="1">
      <c r="B20" s="177" t="s">
        <v>187</v>
      </c>
      <c r="C20" s="178" t="s">
        <v>69</v>
      </c>
      <c r="D20" s="179" t="s">
        <v>66</v>
      </c>
      <c r="E20" s="178" t="s">
        <v>129</v>
      </c>
      <c r="F20" s="180" t="s">
        <v>192</v>
      </c>
      <c r="G20" s="181"/>
      <c r="H20" s="181"/>
      <c r="I20" s="181"/>
      <c r="J20" s="181"/>
      <c r="K20" s="182">
        <v>1</v>
      </c>
      <c r="L20" s="183"/>
      <c r="M20" s="183"/>
      <c r="N20" s="184"/>
    </row>
    <row r="21" spans="1:14" s="1" customFormat="1" ht="63.5" customHeight="1">
      <c r="B21" s="185" t="s">
        <v>188</v>
      </c>
      <c r="C21" s="178" t="s">
        <v>81</v>
      </c>
      <c r="D21" s="178" t="s">
        <v>81</v>
      </c>
      <c r="E21" s="178" t="s">
        <v>129</v>
      </c>
      <c r="F21" s="180" t="s">
        <v>193</v>
      </c>
      <c r="G21" s="181"/>
      <c r="H21" s="181"/>
      <c r="I21" s="181"/>
      <c r="J21" s="181"/>
      <c r="K21" s="182">
        <v>1</v>
      </c>
      <c r="L21" s="183"/>
      <c r="M21" s="183"/>
      <c r="N21" s="184"/>
    </row>
    <row r="22" spans="1:14" s="1" customFormat="1" ht="63.5" customHeight="1">
      <c r="B22" s="186" t="s">
        <v>189</v>
      </c>
      <c r="C22" s="187" t="s">
        <v>190</v>
      </c>
      <c r="D22" s="188" t="s">
        <v>190</v>
      </c>
      <c r="E22" s="187" t="s">
        <v>129</v>
      </c>
      <c r="F22" s="189" t="s">
        <v>192</v>
      </c>
      <c r="G22" s="190"/>
      <c r="H22" s="190"/>
      <c r="I22" s="190"/>
      <c r="J22" s="190"/>
      <c r="K22" s="191">
        <v>1</v>
      </c>
      <c r="L22" s="192"/>
      <c r="M22" s="192"/>
      <c r="N22" s="193"/>
    </row>
    <row r="23" spans="1:14" s="1" customFormat="1" ht="63.5" customHeight="1">
      <c r="B23" s="194" t="s">
        <v>194</v>
      </c>
      <c r="C23" s="195" t="s">
        <v>118</v>
      </c>
      <c r="D23" s="196" t="s">
        <v>195</v>
      </c>
      <c r="E23" s="197" t="s">
        <v>129</v>
      </c>
      <c r="F23" s="195" t="s">
        <v>197</v>
      </c>
      <c r="G23" s="198"/>
      <c r="H23" s="198"/>
      <c r="I23" s="198"/>
      <c r="J23" s="198"/>
      <c r="K23" s="199">
        <v>1</v>
      </c>
      <c r="L23" s="200"/>
      <c r="M23" s="200"/>
      <c r="N23" s="201"/>
    </row>
    <row r="24" spans="1:14" s="1" customFormat="1" ht="63.5" customHeight="1">
      <c r="B24" s="202" t="s">
        <v>196</v>
      </c>
      <c r="C24" s="195" t="s">
        <v>118</v>
      </c>
      <c r="D24" s="196" t="s">
        <v>90</v>
      </c>
      <c r="E24" s="197" t="s">
        <v>129</v>
      </c>
      <c r="F24" s="195" t="s">
        <v>198</v>
      </c>
      <c r="G24" s="198"/>
      <c r="H24" s="198"/>
      <c r="I24" s="198"/>
      <c r="J24" s="198"/>
      <c r="K24" s="199">
        <v>1</v>
      </c>
      <c r="L24" s="200"/>
      <c r="M24" s="200"/>
      <c r="N24" s="201"/>
    </row>
    <row r="26" spans="1:14" s="4" customFormat="1" ht="42" customHeight="1">
      <c r="A26" s="83"/>
      <c r="B26" s="77" t="s">
        <v>1</v>
      </c>
      <c r="C26" s="77"/>
      <c r="D26" s="77"/>
      <c r="E26" s="77"/>
      <c r="F26" s="77"/>
      <c r="G26" s="78"/>
      <c r="H26" s="78"/>
      <c r="I26" s="78"/>
      <c r="J26" s="78"/>
      <c r="K26" s="167">
        <f>SUM(K6:K24)</f>
        <v>19</v>
      </c>
      <c r="L26" s="81"/>
      <c r="M26" s="81"/>
      <c r="N26" s="82"/>
    </row>
    <row r="27" spans="1:14" s="6" customFormat="1">
      <c r="B27" s="9"/>
      <c r="C27" s="9"/>
      <c r="D27" s="9"/>
      <c r="E27" s="9"/>
      <c r="G27" s="24"/>
      <c r="H27" s="24"/>
      <c r="I27" s="24"/>
      <c r="J27" s="24"/>
      <c r="N27" s="50"/>
    </row>
    <row r="28" spans="1:14" s="6" customFormat="1" ht="52.25" customHeight="1">
      <c r="B28" s="288"/>
      <c r="C28" s="288"/>
      <c r="D28" s="288"/>
      <c r="E28" s="288"/>
      <c r="F28" s="288"/>
      <c r="G28" s="288"/>
      <c r="H28" s="288"/>
      <c r="I28" s="288"/>
      <c r="J28" s="288"/>
    </row>
    <row r="29" spans="1:14" s="6" customFormat="1">
      <c r="B29" s="9"/>
      <c r="C29" s="9"/>
      <c r="D29" s="9"/>
      <c r="E29" s="9"/>
      <c r="G29" s="24"/>
      <c r="H29" s="24"/>
      <c r="I29" s="24"/>
      <c r="J29" s="24"/>
    </row>
    <row r="30" spans="1:14" s="6" customFormat="1">
      <c r="B30" s="9"/>
      <c r="C30" s="9"/>
      <c r="D30" s="9"/>
      <c r="E30" s="9"/>
      <c r="G30" s="24"/>
      <c r="H30" s="24"/>
      <c r="I30" s="24"/>
      <c r="J30" s="24"/>
    </row>
    <row r="31" spans="1:14" s="6" customFormat="1">
      <c r="B31" s="9"/>
      <c r="C31" s="9"/>
      <c r="D31" s="9"/>
      <c r="E31" s="9"/>
      <c r="G31" s="24"/>
      <c r="H31" s="24"/>
      <c r="I31" s="24"/>
      <c r="J31" s="24"/>
    </row>
    <row r="32" spans="1:14" s="6" customFormat="1">
      <c r="B32" s="9"/>
      <c r="C32" s="9"/>
      <c r="D32" s="9"/>
      <c r="E32" s="9"/>
      <c r="G32" s="24"/>
      <c r="H32" s="24"/>
      <c r="I32" s="24"/>
      <c r="J32" s="24"/>
    </row>
    <row r="33" spans="2:10" s="6" customFormat="1">
      <c r="B33" s="9"/>
      <c r="C33" s="9"/>
      <c r="D33" s="9"/>
      <c r="E33" s="9"/>
      <c r="G33" s="24"/>
      <c r="H33" s="24"/>
      <c r="I33" s="24"/>
      <c r="J33" s="24"/>
    </row>
    <row r="34" spans="2:10" s="6" customFormat="1">
      <c r="B34" s="9"/>
      <c r="C34" s="9"/>
      <c r="D34" s="9"/>
      <c r="E34" s="9"/>
      <c r="G34" s="24"/>
      <c r="H34" s="24"/>
      <c r="I34" s="24"/>
      <c r="J34" s="24"/>
    </row>
    <row r="35" spans="2:10" s="6" customFormat="1">
      <c r="B35" s="9"/>
      <c r="C35" s="9"/>
      <c r="D35" s="9"/>
      <c r="E35" s="9"/>
      <c r="G35" s="24"/>
      <c r="H35" s="24"/>
      <c r="I35" s="24"/>
      <c r="J35" s="24"/>
    </row>
    <row r="36" spans="2:10" s="6" customFormat="1">
      <c r="B36" s="9"/>
      <c r="C36" s="9"/>
      <c r="D36" s="9"/>
      <c r="E36" s="9"/>
      <c r="G36" s="24"/>
      <c r="H36" s="24"/>
      <c r="I36" s="24"/>
      <c r="J36" s="24"/>
    </row>
    <row r="37" spans="2:10" s="6" customFormat="1">
      <c r="B37" s="9"/>
      <c r="C37" s="9"/>
      <c r="D37" s="9"/>
      <c r="E37" s="9"/>
      <c r="G37" s="24"/>
      <c r="H37" s="24"/>
      <c r="I37" s="24"/>
      <c r="J37" s="24"/>
    </row>
    <row r="38" spans="2:10" s="6" customFormat="1">
      <c r="B38" s="9"/>
      <c r="C38" s="9"/>
      <c r="D38" s="9"/>
      <c r="E38" s="9"/>
      <c r="G38" s="24"/>
      <c r="H38" s="24"/>
      <c r="I38" s="24"/>
      <c r="J38" s="24"/>
    </row>
    <row r="39" spans="2:10" s="6" customFormat="1">
      <c r="B39" s="9"/>
      <c r="C39" s="9"/>
      <c r="D39" s="9"/>
      <c r="E39" s="9"/>
      <c r="G39" s="24"/>
      <c r="H39" s="24"/>
      <c r="I39" s="24"/>
      <c r="J39" s="24"/>
    </row>
    <row r="40" spans="2:10" s="6" customFormat="1">
      <c r="B40" s="9"/>
      <c r="C40" s="9"/>
      <c r="D40" s="9"/>
      <c r="E40" s="9"/>
      <c r="G40" s="24"/>
      <c r="H40" s="24"/>
      <c r="I40" s="24"/>
      <c r="J40" s="24"/>
    </row>
    <row r="41" spans="2:10" s="6" customFormat="1">
      <c r="B41" s="9"/>
      <c r="C41" s="9"/>
      <c r="D41" s="9"/>
      <c r="E41" s="9"/>
      <c r="G41" s="24"/>
      <c r="H41" s="24"/>
      <c r="I41" s="24"/>
      <c r="J41" s="24"/>
    </row>
    <row r="42" spans="2:10" s="6" customFormat="1">
      <c r="B42" s="9"/>
      <c r="C42" s="9"/>
      <c r="D42" s="9"/>
      <c r="E42" s="9"/>
      <c r="G42" s="24"/>
      <c r="H42" s="24"/>
      <c r="I42" s="24"/>
      <c r="J42" s="24"/>
    </row>
    <row r="43" spans="2:10" s="6" customFormat="1">
      <c r="B43" s="9"/>
      <c r="C43" s="9"/>
      <c r="D43" s="9"/>
      <c r="E43" s="9"/>
      <c r="G43" s="24"/>
      <c r="H43" s="24"/>
      <c r="I43" s="24"/>
      <c r="J43" s="24"/>
    </row>
    <row r="44" spans="2:10" s="6" customFormat="1">
      <c r="B44" s="9"/>
      <c r="C44" s="9"/>
      <c r="D44" s="9"/>
      <c r="E44" s="9"/>
      <c r="G44" s="24"/>
      <c r="H44" s="24"/>
      <c r="I44" s="24"/>
      <c r="J44" s="24"/>
    </row>
    <row r="45" spans="2:10" s="6" customFormat="1">
      <c r="B45" s="9"/>
      <c r="C45" s="9"/>
      <c r="D45" s="9"/>
      <c r="E45" s="9"/>
      <c r="G45" s="24"/>
      <c r="H45" s="24"/>
      <c r="I45" s="24"/>
      <c r="J45" s="24"/>
    </row>
    <row r="46" spans="2:10" s="6" customFormat="1">
      <c r="B46" s="9"/>
      <c r="C46" s="9"/>
      <c r="D46" s="9"/>
      <c r="E46" s="9"/>
      <c r="G46" s="24"/>
      <c r="H46" s="24"/>
      <c r="I46" s="24"/>
      <c r="J46" s="24"/>
    </row>
    <row r="47" spans="2:10" s="6" customFormat="1">
      <c r="B47" s="9"/>
      <c r="C47" s="9"/>
      <c r="D47" s="9"/>
      <c r="E47" s="9"/>
      <c r="G47" s="24"/>
      <c r="H47" s="24"/>
      <c r="I47" s="24"/>
      <c r="J47" s="24"/>
    </row>
    <row r="48" spans="2:10" s="6" customFormat="1">
      <c r="B48" s="9"/>
      <c r="C48" s="9"/>
      <c r="D48" s="9"/>
      <c r="E48" s="9"/>
      <c r="G48" s="24"/>
      <c r="H48" s="24"/>
      <c r="I48" s="24"/>
      <c r="J48" s="24"/>
    </row>
    <row r="49" spans="2:10" s="6" customFormat="1">
      <c r="B49" s="9"/>
      <c r="C49" s="9"/>
      <c r="D49" s="9"/>
      <c r="E49" s="9"/>
      <c r="G49" s="24"/>
      <c r="H49" s="24"/>
      <c r="I49" s="24"/>
      <c r="J49" s="24"/>
    </row>
    <row r="50" spans="2:10" s="6" customFormat="1">
      <c r="B50" s="9"/>
      <c r="C50" s="9"/>
      <c r="D50" s="9"/>
      <c r="E50" s="9"/>
      <c r="G50" s="24"/>
      <c r="H50" s="24"/>
      <c r="I50" s="24"/>
      <c r="J50" s="24"/>
    </row>
    <row r="51" spans="2:10" s="6" customFormat="1">
      <c r="B51" s="9"/>
      <c r="C51" s="9"/>
      <c r="D51" s="9"/>
      <c r="E51" s="9"/>
      <c r="G51" s="24"/>
      <c r="H51" s="24"/>
      <c r="I51" s="24"/>
      <c r="J51" s="24"/>
    </row>
    <row r="52" spans="2:10" s="6" customFormat="1">
      <c r="B52" s="9"/>
      <c r="C52" s="9"/>
      <c r="D52" s="9"/>
      <c r="E52" s="9"/>
      <c r="G52" s="24"/>
      <c r="H52" s="24"/>
      <c r="I52" s="24"/>
      <c r="J52" s="24"/>
    </row>
    <row r="53" spans="2:10" s="6" customFormat="1">
      <c r="B53" s="9"/>
      <c r="C53" s="9"/>
      <c r="D53" s="9"/>
      <c r="E53" s="9"/>
      <c r="G53" s="24"/>
      <c r="H53" s="24"/>
      <c r="I53" s="24"/>
      <c r="J53" s="24"/>
    </row>
    <row r="54" spans="2:10" s="6" customFormat="1">
      <c r="B54" s="9"/>
      <c r="C54" s="9"/>
      <c r="D54" s="9"/>
      <c r="E54" s="9"/>
      <c r="G54" s="24"/>
      <c r="H54" s="24"/>
      <c r="I54" s="24"/>
      <c r="J54" s="24"/>
    </row>
    <row r="55" spans="2:10" s="6" customFormat="1">
      <c r="B55" s="9"/>
      <c r="C55" s="9"/>
      <c r="D55" s="9"/>
      <c r="E55" s="9"/>
      <c r="G55" s="24"/>
      <c r="H55" s="24"/>
      <c r="I55" s="24"/>
      <c r="J55" s="24"/>
    </row>
    <row r="56" spans="2:10" s="6" customFormat="1">
      <c r="B56" s="9"/>
      <c r="C56" s="9"/>
      <c r="D56" s="9"/>
      <c r="E56" s="9"/>
      <c r="G56" s="24"/>
      <c r="H56" s="24"/>
      <c r="I56" s="24"/>
      <c r="J56" s="24"/>
    </row>
    <row r="57" spans="2:10" s="6" customFormat="1">
      <c r="B57" s="9"/>
      <c r="C57" s="9"/>
      <c r="D57" s="9"/>
      <c r="E57" s="9"/>
      <c r="G57" s="24"/>
      <c r="H57" s="24"/>
      <c r="I57" s="24"/>
      <c r="J57" s="24"/>
    </row>
    <row r="58" spans="2:10" s="6" customFormat="1">
      <c r="B58" s="9"/>
      <c r="C58" s="9"/>
      <c r="D58" s="9"/>
      <c r="E58" s="9"/>
      <c r="G58" s="24"/>
      <c r="H58" s="24"/>
      <c r="I58" s="24"/>
      <c r="J58" s="24"/>
    </row>
    <row r="59" spans="2:10" s="6" customFormat="1">
      <c r="B59" s="9"/>
      <c r="C59" s="9"/>
      <c r="D59" s="9"/>
      <c r="E59" s="9"/>
      <c r="G59" s="24"/>
      <c r="H59" s="24"/>
      <c r="I59" s="24"/>
      <c r="J59" s="24"/>
    </row>
    <row r="60" spans="2:10" s="6" customFormat="1">
      <c r="B60" s="9"/>
      <c r="C60" s="9"/>
      <c r="D60" s="9"/>
      <c r="E60" s="9"/>
      <c r="G60" s="24"/>
      <c r="H60" s="24"/>
      <c r="I60" s="24"/>
      <c r="J60" s="24"/>
    </row>
    <row r="61" spans="2:10" s="6" customFormat="1">
      <c r="B61" s="9"/>
      <c r="C61" s="9"/>
      <c r="D61" s="9"/>
      <c r="E61" s="9"/>
      <c r="G61" s="24"/>
      <c r="H61" s="24"/>
      <c r="I61" s="24"/>
      <c r="J61" s="24"/>
    </row>
    <row r="62" spans="2:10" s="6" customFormat="1">
      <c r="B62" s="9"/>
      <c r="C62" s="9"/>
      <c r="D62" s="9"/>
      <c r="E62" s="9"/>
      <c r="G62" s="24"/>
      <c r="H62" s="24"/>
      <c r="I62" s="24"/>
      <c r="J62" s="24"/>
    </row>
    <row r="63" spans="2:10" s="6" customFormat="1">
      <c r="B63" s="9"/>
      <c r="C63" s="9"/>
      <c r="D63" s="9"/>
      <c r="E63" s="9"/>
      <c r="G63" s="24"/>
      <c r="H63" s="24"/>
      <c r="I63" s="24"/>
      <c r="J63" s="24"/>
    </row>
    <row r="64" spans="2:10" s="6" customFormat="1">
      <c r="B64" s="9"/>
      <c r="C64" s="9"/>
      <c r="D64" s="9"/>
      <c r="E64" s="9"/>
      <c r="G64" s="24"/>
      <c r="H64" s="24"/>
      <c r="I64" s="24"/>
      <c r="J64" s="24"/>
    </row>
    <row r="65" spans="2:10" s="6" customFormat="1">
      <c r="B65" s="9"/>
      <c r="C65" s="9"/>
      <c r="D65" s="9"/>
      <c r="E65" s="9"/>
      <c r="G65" s="24"/>
      <c r="H65" s="24"/>
      <c r="I65" s="24"/>
      <c r="J65" s="24"/>
    </row>
    <row r="66" spans="2:10" s="6" customFormat="1">
      <c r="B66" s="9"/>
      <c r="C66" s="9"/>
      <c r="D66" s="9"/>
      <c r="E66" s="9"/>
      <c r="G66" s="24"/>
      <c r="H66" s="24"/>
      <c r="I66" s="24"/>
      <c r="J66" s="24"/>
    </row>
    <row r="67" spans="2:10" s="6" customFormat="1">
      <c r="B67" s="9"/>
      <c r="C67" s="9"/>
      <c r="D67" s="9"/>
      <c r="E67" s="9"/>
      <c r="G67" s="24"/>
      <c r="H67" s="24"/>
      <c r="I67" s="24"/>
      <c r="J67" s="24"/>
    </row>
    <row r="68" spans="2:10" s="6" customFormat="1">
      <c r="B68" s="9"/>
      <c r="C68" s="9"/>
      <c r="D68" s="9"/>
      <c r="E68" s="9"/>
      <c r="G68" s="24"/>
      <c r="H68" s="24"/>
      <c r="I68" s="24"/>
      <c r="J68" s="24"/>
    </row>
    <row r="69" spans="2:10" s="6" customFormat="1">
      <c r="B69" s="9"/>
      <c r="C69" s="9"/>
      <c r="D69" s="9"/>
      <c r="E69" s="9"/>
      <c r="G69" s="24"/>
      <c r="H69" s="24"/>
      <c r="I69" s="24"/>
      <c r="J69" s="24"/>
    </row>
    <row r="70" spans="2:10" s="6" customFormat="1">
      <c r="B70" s="9"/>
      <c r="C70" s="9"/>
      <c r="D70" s="9"/>
      <c r="E70" s="9"/>
      <c r="G70" s="24"/>
      <c r="H70" s="24"/>
      <c r="I70" s="24"/>
      <c r="J70" s="24"/>
    </row>
    <row r="71" spans="2:10" s="6" customFormat="1">
      <c r="B71" s="9"/>
      <c r="C71" s="9"/>
      <c r="D71" s="9"/>
      <c r="E71" s="9"/>
      <c r="G71" s="24"/>
      <c r="H71" s="24"/>
      <c r="I71" s="24"/>
      <c r="J71" s="24"/>
    </row>
    <row r="72" spans="2:10" s="6" customFormat="1">
      <c r="B72" s="9"/>
      <c r="C72" s="9"/>
      <c r="D72" s="9"/>
      <c r="E72" s="9"/>
      <c r="G72" s="24"/>
      <c r="H72" s="24"/>
      <c r="I72" s="24"/>
      <c r="J72" s="24"/>
    </row>
    <row r="73" spans="2:10" s="6" customFormat="1">
      <c r="B73" s="9"/>
      <c r="C73" s="9"/>
      <c r="D73" s="9"/>
      <c r="E73" s="9"/>
      <c r="G73" s="24"/>
      <c r="H73" s="24"/>
      <c r="I73" s="24"/>
      <c r="J73" s="24"/>
    </row>
    <row r="74" spans="2:10" s="6" customFormat="1">
      <c r="B74" s="9"/>
      <c r="C74" s="9"/>
      <c r="D74" s="9"/>
      <c r="E74" s="9"/>
      <c r="G74" s="24"/>
      <c r="H74" s="24"/>
      <c r="I74" s="24"/>
      <c r="J74" s="24"/>
    </row>
    <row r="75" spans="2:10" s="6" customFormat="1">
      <c r="B75" s="9"/>
      <c r="C75" s="9"/>
      <c r="D75" s="9"/>
      <c r="E75" s="9"/>
      <c r="G75" s="24"/>
      <c r="H75" s="24"/>
      <c r="I75" s="24"/>
      <c r="J75" s="24"/>
    </row>
    <row r="76" spans="2:10" s="6" customFormat="1">
      <c r="B76" s="9"/>
      <c r="C76" s="9"/>
      <c r="D76" s="9"/>
      <c r="E76" s="9"/>
      <c r="G76" s="24"/>
      <c r="H76" s="24"/>
      <c r="I76" s="24"/>
      <c r="J76" s="24"/>
    </row>
    <row r="77" spans="2:10" s="6" customFormat="1">
      <c r="B77" s="9"/>
      <c r="C77" s="9"/>
      <c r="D77" s="9"/>
      <c r="E77" s="9"/>
      <c r="G77" s="24"/>
      <c r="H77" s="24"/>
      <c r="I77" s="24"/>
      <c r="J77" s="24"/>
    </row>
    <row r="78" spans="2:10" s="6" customFormat="1">
      <c r="B78" s="9"/>
      <c r="C78" s="9"/>
      <c r="D78" s="9"/>
      <c r="E78" s="9"/>
      <c r="G78" s="24"/>
      <c r="H78" s="24"/>
      <c r="I78" s="24"/>
      <c r="J78" s="24"/>
    </row>
    <row r="79" spans="2:10" s="6" customFormat="1">
      <c r="B79" s="9"/>
      <c r="C79" s="9"/>
      <c r="D79" s="9"/>
      <c r="E79" s="9"/>
      <c r="G79" s="24"/>
      <c r="H79" s="24"/>
      <c r="I79" s="24"/>
      <c r="J79" s="24"/>
    </row>
    <row r="80" spans="2:10" s="6" customFormat="1">
      <c r="B80" s="9"/>
      <c r="C80" s="9"/>
      <c r="D80" s="9"/>
      <c r="E80" s="9"/>
      <c r="G80" s="24"/>
      <c r="H80" s="24"/>
      <c r="I80" s="24"/>
      <c r="J80" s="24"/>
    </row>
    <row r="81" spans="2:10" s="6" customFormat="1">
      <c r="B81" s="9"/>
      <c r="C81" s="9"/>
      <c r="D81" s="9"/>
      <c r="E81" s="9"/>
      <c r="G81" s="24"/>
      <c r="H81" s="24"/>
      <c r="I81" s="24"/>
      <c r="J81" s="24"/>
    </row>
    <row r="82" spans="2:10" s="6" customFormat="1">
      <c r="B82" s="9"/>
      <c r="C82" s="9"/>
      <c r="D82" s="9"/>
      <c r="E82" s="9"/>
      <c r="G82" s="24"/>
      <c r="H82" s="24"/>
      <c r="I82" s="24"/>
      <c r="J82" s="24"/>
    </row>
    <row r="83" spans="2:10" s="6" customFormat="1">
      <c r="B83" s="9"/>
      <c r="C83" s="9"/>
      <c r="D83" s="9"/>
      <c r="E83" s="9"/>
      <c r="G83" s="24"/>
      <c r="H83" s="24"/>
      <c r="I83" s="24"/>
      <c r="J83" s="24"/>
    </row>
    <row r="84" spans="2:10" s="6" customFormat="1">
      <c r="B84" s="9"/>
      <c r="C84" s="9"/>
      <c r="D84" s="9"/>
      <c r="E84" s="9"/>
      <c r="G84" s="24"/>
      <c r="H84" s="24"/>
      <c r="I84" s="24"/>
      <c r="J84" s="24"/>
    </row>
    <row r="85" spans="2:10" s="6" customFormat="1">
      <c r="B85" s="9"/>
      <c r="C85" s="9"/>
      <c r="D85" s="9"/>
      <c r="E85" s="9"/>
      <c r="G85" s="24"/>
      <c r="H85" s="24"/>
      <c r="I85" s="24"/>
      <c r="J85" s="24"/>
    </row>
    <row r="86" spans="2:10" s="6" customFormat="1">
      <c r="B86" s="9"/>
      <c r="C86" s="9"/>
      <c r="D86" s="9"/>
      <c r="E86" s="9"/>
      <c r="G86" s="24"/>
      <c r="H86" s="24"/>
      <c r="I86" s="24"/>
      <c r="J86" s="24"/>
    </row>
    <row r="87" spans="2:10" s="6" customFormat="1">
      <c r="B87" s="9"/>
      <c r="C87" s="9"/>
      <c r="D87" s="9"/>
      <c r="E87" s="9"/>
      <c r="G87" s="24"/>
      <c r="H87" s="24"/>
      <c r="I87" s="24"/>
      <c r="J87" s="24"/>
    </row>
    <row r="88" spans="2:10" s="6" customFormat="1">
      <c r="B88" s="9"/>
      <c r="C88" s="9"/>
      <c r="D88" s="9"/>
      <c r="E88" s="9"/>
      <c r="G88" s="24"/>
      <c r="H88" s="24"/>
      <c r="I88" s="24"/>
      <c r="J88" s="24"/>
    </row>
    <row r="89" spans="2:10" s="6" customFormat="1">
      <c r="B89" s="9"/>
      <c r="C89" s="9"/>
      <c r="D89" s="9"/>
      <c r="E89" s="9"/>
      <c r="G89" s="24"/>
      <c r="H89" s="24"/>
      <c r="I89" s="24"/>
      <c r="J89" s="24"/>
    </row>
    <row r="90" spans="2:10" s="6" customFormat="1">
      <c r="B90" s="9"/>
      <c r="C90" s="9"/>
      <c r="D90" s="9"/>
      <c r="E90" s="9"/>
      <c r="G90" s="24"/>
      <c r="H90" s="24"/>
      <c r="I90" s="24"/>
      <c r="J90" s="24"/>
    </row>
    <row r="91" spans="2:10" s="6" customFormat="1">
      <c r="B91" s="9"/>
      <c r="C91" s="9"/>
      <c r="D91" s="9"/>
      <c r="E91" s="9"/>
      <c r="G91" s="24"/>
      <c r="H91" s="24"/>
      <c r="I91" s="24"/>
      <c r="J91" s="24"/>
    </row>
    <row r="92" spans="2:10" s="6" customFormat="1">
      <c r="B92" s="9"/>
      <c r="C92" s="9"/>
      <c r="D92" s="9"/>
      <c r="E92" s="9"/>
      <c r="G92" s="24"/>
      <c r="H92" s="24"/>
      <c r="I92" s="24"/>
      <c r="J92" s="24"/>
    </row>
    <row r="93" spans="2:10" s="6" customFormat="1">
      <c r="B93" s="9"/>
      <c r="C93" s="9"/>
      <c r="D93" s="9"/>
      <c r="E93" s="9"/>
      <c r="G93" s="24"/>
      <c r="H93" s="24"/>
      <c r="I93" s="24"/>
      <c r="J93" s="24"/>
    </row>
  </sheetData>
  <mergeCells count="12">
    <mergeCell ref="B3:N3"/>
    <mergeCell ref="B4:B5"/>
    <mergeCell ref="F4:F5"/>
    <mergeCell ref="B28:J28"/>
    <mergeCell ref="N4:N5"/>
    <mergeCell ref="K4:K5"/>
    <mergeCell ref="L4:L5"/>
    <mergeCell ref="C4:C5"/>
    <mergeCell ref="D4:D5"/>
    <mergeCell ref="E4:E5"/>
    <mergeCell ref="M4:M5"/>
    <mergeCell ref="G4:J4"/>
  </mergeCells>
  <pageMargins left="0.51181102362204722" right="0.51181102362204722" top="0.78740157480314965" bottom="0.78740157480314965" header="0.31496062992125984" footer="0.31496062992125984"/>
  <pageSetup paperSize="9" scale="3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Capa</vt:lpstr>
      <vt:lpstr>TV Op.1</vt:lpstr>
      <vt:lpstr>TV Op.2</vt:lpstr>
      <vt:lpstr>Radio</vt:lpstr>
      <vt:lpstr>BTN </vt:lpstr>
      <vt:lpstr>Busdoor</vt:lpstr>
      <vt:lpstr>Metrô</vt:lpstr>
      <vt:lpstr>Painel rodoviário</vt:lpstr>
      <vt:lpstr>Busdoor!Area_de_impressao</vt:lpstr>
      <vt:lpstr>Capa!Area_de_impressao</vt:lpstr>
      <vt:lpstr>'Painel rodoviário'!Area_de_impressao</vt:lpstr>
      <vt:lpstr>'TV Op.1'!Area_de_impressao</vt:lpstr>
      <vt:lpstr>Radio!Titulos_de_impressao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Campos</dc:creator>
  <cp:lastModifiedBy>Márcio Carbaca Gonçalez</cp:lastModifiedBy>
  <cp:lastPrinted>2021-09-02T21:14:22Z</cp:lastPrinted>
  <dcterms:created xsi:type="dcterms:W3CDTF">2012-11-14T11:49:25Z</dcterms:created>
  <dcterms:modified xsi:type="dcterms:W3CDTF">2021-09-27T04:11:48Z</dcterms:modified>
</cp:coreProperties>
</file>